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Data Mahal\P2M\P2M Baru\P3M 2026\Pengukuran TKT\"/>
    </mc:Choice>
  </mc:AlternateContent>
  <bookViews>
    <workbookView xWindow="9180" yWindow="-210" windowWidth="3110" windowHeight="8000" firstSheet="1" activeTab="3"/>
  </bookViews>
  <sheets>
    <sheet name="Summary_Penilaian" sheetId="9" r:id="rId1"/>
    <sheet name="Tekno-Meter_2.5" sheetId="6" r:id="rId2"/>
    <sheet name="Penjelasan TRL" sheetId="8" r:id="rId3"/>
    <sheet name="Display Tekno-Meter (2)" sheetId="10" r:id="rId4"/>
  </sheets>
  <externalReferences>
    <externalReference r:id="rId5"/>
    <externalReference r:id="rId6"/>
  </externalReferences>
  <definedNames>
    <definedName name="_Fill" localSheetId="3" hidden="1">'Display Tekno-Meter (2)'!$O$23:$O$31</definedName>
    <definedName name="_Fill" hidden="1">#REF!</definedName>
    <definedName name="_xlnm.Print_Area" localSheetId="3">'Display Tekno-Meter (2)'!$G$2:$W$40</definedName>
    <definedName name="_xlnm.Print_Area" localSheetId="2">'Penjelasan TRL'!$B$2:$D$13</definedName>
    <definedName name="_xlnm.Print_Area" localSheetId="0">Summary_Penilaian!$B$1:$O$59</definedName>
    <definedName name="_xlnm.Print_Area" localSheetId="1">'Tekno-Meter_2.5'!$A$1:$R$199</definedName>
    <definedName name="RowNum1">'[1]TRL Calculator'!$AE$37:$AE$53</definedName>
    <definedName name="RowNum2">'[1]TRL Calculator'!$AE$64:$AE$96</definedName>
    <definedName name="RowNum3">'[1]TRL Calculator'!$AE$107:$AE$144</definedName>
    <definedName name="RowNum4">'[1]TRL Calculator'!$AE$154:$AE$205</definedName>
    <definedName name="RowNum5">'[1]TRL Calculator'!$AE$215:$AE$271</definedName>
    <definedName name="RowNum6">'[1]TRL Calculator'!$AE$281:$AE$336</definedName>
    <definedName name="RowNum7">'[1]TRL Calculator'!$AE$346:$AE$381</definedName>
    <definedName name="RowNum8">'[1]TRL Calculator'!$AE$391:$AE$418</definedName>
    <definedName name="RowNum9">'[1]TRL Calculator'!$AE$428:$AE$446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8" i="9" l="1"/>
  <c r="D54" i="9" l="1"/>
  <c r="D56" i="9" s="1"/>
  <c r="C49" i="10" l="1"/>
  <c r="C51" i="10" s="1"/>
  <c r="U16" i="10"/>
  <c r="T6" i="10"/>
  <c r="F96" i="6" l="1"/>
  <c r="G194" i="6" l="1"/>
  <c r="B105" i="6"/>
  <c r="B106" i="6" s="1"/>
  <c r="B107" i="6" s="1"/>
  <c r="B108" i="6" s="1"/>
  <c r="B109" i="6" s="1"/>
  <c r="B86" i="6"/>
  <c r="B87" i="6"/>
  <c r="B88" i="6" s="1"/>
  <c r="H176" i="6"/>
  <c r="H157" i="6"/>
  <c r="H34" i="6"/>
  <c r="C34" i="6"/>
  <c r="D34" i="6"/>
  <c r="E34" i="6"/>
  <c r="F34" i="6"/>
  <c r="G34" i="6"/>
  <c r="B29" i="6"/>
  <c r="B30" i="6" s="1"/>
  <c r="C57" i="6"/>
  <c r="D57" i="6"/>
  <c r="E57" i="6"/>
  <c r="F57" i="6"/>
  <c r="G57" i="6"/>
  <c r="H57" i="6"/>
  <c r="B43" i="6"/>
  <c r="B44" i="6" s="1"/>
  <c r="B45" i="6" s="1"/>
  <c r="B46" i="6" s="1"/>
  <c r="B47" i="6" s="1"/>
  <c r="B48" i="6" s="1"/>
  <c r="B49" i="6" s="1"/>
  <c r="B50" i="6" s="1"/>
  <c r="B51" i="6" s="1"/>
  <c r="B52" i="6" s="1"/>
  <c r="B53" i="6" s="1"/>
  <c r="C115" i="6"/>
  <c r="D115" i="6"/>
  <c r="E115" i="6"/>
  <c r="F115" i="6"/>
  <c r="G115" i="6"/>
  <c r="H115" i="6"/>
  <c r="C96" i="6"/>
  <c r="D96" i="6"/>
  <c r="E96" i="6"/>
  <c r="G96" i="6"/>
  <c r="H96" i="6"/>
  <c r="C77" i="6"/>
  <c r="D77" i="6"/>
  <c r="E77" i="6"/>
  <c r="F77" i="6"/>
  <c r="G77" i="6"/>
  <c r="H77" i="6"/>
  <c r="B66" i="6"/>
  <c r="B67" i="6" s="1"/>
  <c r="B68" i="6" s="1"/>
  <c r="B69" i="6" s="1"/>
  <c r="B70" i="6" s="1"/>
  <c r="B71" i="6" s="1"/>
  <c r="B72" i="6" s="1"/>
  <c r="B73" i="6" s="1"/>
  <c r="G133" i="6"/>
  <c r="C133" i="6"/>
  <c r="H133" i="6"/>
  <c r="F133" i="6"/>
  <c r="D133" i="6"/>
  <c r="E133" i="6"/>
  <c r="B124" i="6"/>
  <c r="B125" i="6" s="1"/>
  <c r="B126" i="6" s="1"/>
  <c r="B127" i="6" s="1"/>
  <c r="B128" i="6" s="1"/>
  <c r="G157" i="6"/>
  <c r="C157" i="6"/>
  <c r="D157" i="6"/>
  <c r="E157" i="6"/>
  <c r="F157" i="6"/>
  <c r="B142" i="6"/>
  <c r="B143" i="6" s="1"/>
  <c r="B144" i="6" s="1"/>
  <c r="B145" i="6" s="1"/>
  <c r="B146" i="6" s="1"/>
  <c r="B147" i="6" s="1"/>
  <c r="B148" i="6" s="1"/>
  <c r="B149" i="6" s="1"/>
  <c r="B150" i="6" s="1"/>
  <c r="B151" i="6" s="1"/>
  <c r="G176" i="6"/>
  <c r="F176" i="6"/>
  <c r="E176" i="6"/>
  <c r="C176" i="6"/>
  <c r="D176" i="6"/>
  <c r="B166" i="6"/>
  <c r="B167" i="6" s="1"/>
  <c r="B168" i="6" s="1"/>
  <c r="B169" i="6" s="1"/>
  <c r="B170" i="6" s="1"/>
  <c r="B171" i="6" s="1"/>
  <c r="B172" i="6" s="1"/>
  <c r="B173" i="6" s="1"/>
  <c r="C194" i="6"/>
  <c r="D194" i="6"/>
  <c r="E194" i="6"/>
  <c r="F194" i="6"/>
  <c r="H194" i="6"/>
  <c r="B185" i="6"/>
  <c r="B186" i="6" s="1"/>
  <c r="B187" i="6" s="1"/>
  <c r="X13" i="6"/>
  <c r="X14" i="6" s="1"/>
  <c r="J22" i="6" s="1"/>
  <c r="U8" i="6"/>
  <c r="C177" i="6" l="1"/>
  <c r="C134" i="6"/>
  <c r="C116" i="6"/>
  <c r="B110" i="6"/>
  <c r="B111" i="6" s="1"/>
  <c r="B89" i="6"/>
  <c r="B90" i="6" s="1"/>
  <c r="B91" i="6" s="1"/>
  <c r="B92" i="6" s="1"/>
  <c r="B188" i="6"/>
  <c r="B189" i="6" s="1"/>
  <c r="C78" i="6"/>
  <c r="D50" i="9" s="1"/>
  <c r="C58" i="6"/>
  <c r="D51" i="9" s="1"/>
  <c r="C35" i="6"/>
  <c r="D52" i="9" s="1"/>
  <c r="E52" i="9" s="1"/>
  <c r="C158" i="6"/>
  <c r="E51" i="9" l="1"/>
  <c r="E50" i="9" s="1"/>
  <c r="I178" i="6"/>
  <c r="D45" i="9"/>
  <c r="D40" i="10"/>
  <c r="D46" i="9"/>
  <c r="D41" i="10"/>
  <c r="I135" i="6"/>
  <c r="D47" i="9"/>
  <c r="D42" i="10"/>
  <c r="D48" i="9"/>
  <c r="D43" i="10"/>
  <c r="I79" i="6"/>
  <c r="D45" i="10"/>
  <c r="I36" i="6"/>
  <c r="D47" i="10"/>
  <c r="C47" i="10" s="1"/>
  <c r="B47" i="10" s="1"/>
  <c r="I59" i="6"/>
  <c r="D46" i="10"/>
  <c r="C195" i="6"/>
  <c r="C97" i="6"/>
  <c r="I117" i="6"/>
  <c r="I159" i="6"/>
  <c r="D44" i="9" l="1"/>
  <c r="D39" i="10"/>
  <c r="C39" i="10" s="1"/>
  <c r="B39" i="10" s="1"/>
  <c r="C40" i="10"/>
  <c r="B40" i="10" s="1"/>
  <c r="D44" i="10"/>
  <c r="C42" i="10" s="1"/>
  <c r="B42" i="10" s="1"/>
  <c r="D49" i="9"/>
  <c r="E49" i="9" s="1"/>
  <c r="E48" i="9" s="1"/>
  <c r="E47" i="9" s="1"/>
  <c r="E46" i="9" s="1"/>
  <c r="E45" i="9" s="1"/>
  <c r="E44" i="9" s="1"/>
  <c r="E25" i="9" s="1"/>
  <c r="E22" i="9" s="1"/>
  <c r="C41" i="10"/>
  <c r="B41" i="10" s="1"/>
  <c r="C45" i="10"/>
  <c r="B45" i="10" s="1"/>
  <c r="C43" i="10"/>
  <c r="B43" i="10" s="1"/>
  <c r="C46" i="10"/>
  <c r="B46" i="10" s="1"/>
  <c r="I196" i="6"/>
  <c r="I98" i="6"/>
  <c r="C44" i="10" l="1"/>
  <c r="B44" i="10" s="1"/>
  <c r="H18" i="9"/>
  <c r="L198" i="6" s="1"/>
  <c r="I22" i="9"/>
  <c r="H22" i="9"/>
  <c r="Q33" i="10" l="1"/>
  <c r="L16" i="10" s="1"/>
</calcChain>
</file>

<file path=xl/sharedStrings.xml><?xml version="1.0" encoding="utf-8"?>
<sst xmlns="http://schemas.openxmlformats.org/spreadsheetml/2006/main" count="1053" uniqueCount="220">
  <si>
    <t>RINGKASAN HASIL</t>
  </si>
  <si>
    <r>
      <t>T</t>
    </r>
    <r>
      <rPr>
        <b/>
        <sz val="48"/>
        <color rgb="FFFFC000"/>
        <rFont val="Calibri"/>
        <family val="2"/>
        <scheme val="minor"/>
      </rPr>
      <t>R</t>
    </r>
    <r>
      <rPr>
        <b/>
        <sz val="48"/>
        <color rgb="FF33CC33"/>
        <rFont val="Calibri"/>
        <family val="2"/>
        <scheme val="minor"/>
      </rPr>
      <t>L</t>
    </r>
  </si>
  <si>
    <r>
      <rPr>
        <b/>
        <i/>
        <sz val="24"/>
        <color rgb="FF0000CC"/>
        <rFont val="Calibri"/>
        <family val="2"/>
        <scheme val="minor"/>
      </rPr>
      <t xml:space="preserve">PENGUKURAN </t>
    </r>
    <r>
      <rPr>
        <b/>
        <i/>
        <sz val="24"/>
        <color rgb="FF00B050"/>
        <rFont val="Calibri"/>
        <family val="2"/>
        <scheme val="minor"/>
      </rPr>
      <t>TINGKAT KESIAPAN TEKNOLOGI</t>
    </r>
  </si>
  <si>
    <t xml:space="preserve"> </t>
  </si>
  <si>
    <t>No.</t>
  </si>
  <si>
    <t>Nama/Judul Teknologi</t>
  </si>
  <si>
    <t>:</t>
  </si>
  <si>
    <t>Bidang Teknologi</t>
  </si>
  <si>
    <t>Ketua Tim / Pelaksana Kegiatan</t>
  </si>
  <si>
    <t xml:space="preserve">Penanggungjawab Program </t>
  </si>
  <si>
    <t>Lembaga / Unit Pelaksana</t>
  </si>
  <si>
    <t>Alamat / Kontak</t>
  </si>
  <si>
    <r>
      <t xml:space="preserve">  </t>
    </r>
    <r>
      <rPr>
        <sz val="12"/>
        <rFont val="Calibri"/>
        <family val="2"/>
        <scheme val="minor"/>
      </rPr>
      <t>Telp/Fax /email</t>
    </r>
  </si>
  <si>
    <t>Tanggal Penilaian TRL</t>
  </si>
  <si>
    <r>
      <t xml:space="preserve">Tingkat </t>
    </r>
    <r>
      <rPr>
        <b/>
        <sz val="28"/>
        <rFont val="Calibri"/>
        <family val="2"/>
        <scheme val="minor"/>
      </rPr>
      <t xml:space="preserve">TRL </t>
    </r>
    <r>
      <rPr>
        <b/>
        <sz val="24"/>
        <rFont val="Calibri"/>
        <family val="2"/>
        <scheme val="minor"/>
      </rPr>
      <t xml:space="preserve"> </t>
    </r>
    <r>
      <rPr>
        <b/>
        <sz val="16"/>
        <color rgb="FFFF0000"/>
        <rFont val="Wingdings 3"/>
        <family val="1"/>
        <charset val="2"/>
      </rPr>
      <t></t>
    </r>
    <r>
      <rPr>
        <b/>
        <sz val="16"/>
        <color rgb="FFFFFF00"/>
        <rFont val="Wingdings 3"/>
        <family val="1"/>
        <charset val="2"/>
      </rPr>
      <t></t>
    </r>
    <r>
      <rPr>
        <b/>
        <sz val="16"/>
        <color rgb="FF00B050"/>
        <rFont val="Wingdings 3"/>
        <family val="1"/>
        <charset val="2"/>
      </rPr>
      <t></t>
    </r>
  </si>
  <si>
    <t>(dari 9 tingkat)</t>
  </si>
  <si>
    <t>Indikator terpenuhi</t>
  </si>
  <si>
    <t>A</t>
  </si>
  <si>
    <t>B</t>
  </si>
  <si>
    <t>=</t>
  </si>
  <si>
    <t>C</t>
  </si>
  <si>
    <t>Ref</t>
  </si>
  <si>
    <t>TRL</t>
  </si>
  <si>
    <t>Nilai TRL yang dicapai (display)</t>
  </si>
  <si>
    <t>D2</t>
  </si>
  <si>
    <t>E2</t>
  </si>
  <si>
    <t>12-D2-E2</t>
  </si>
  <si>
    <t>D2-E2-1</t>
  </si>
  <si>
    <t>Max D62..D70</t>
  </si>
  <si>
    <t>x</t>
  </si>
  <si>
    <t>Blank</t>
  </si>
  <si>
    <t>=IF(AND(C62&gt;=$C$74;D63&gt;0);B62; 0)</t>
  </si>
  <si>
    <t>=IF(AND(C63&gt;=$C$74;D64&gt;0);B63; 0)</t>
  </si>
  <si>
    <t>=IF(AND(C64&gt;=$C$74;D65&gt;0);B64; 0)</t>
  </si>
  <si>
    <t>=IF(AND(C65&gt;=$C$74;D66&gt;0);B65; 0)</t>
  </si>
  <si>
    <t>=IF(AND(C66&gt;=$C$74;D67&gt;0);B66; 0)</t>
  </si>
  <si>
    <t>=IF(AND(C67&gt;=$C$74;D68&gt;0);B67; 0)</t>
  </si>
  <si>
    <t>=IF(AND(C68&gt;=$C$74;D69&gt;0);B68; 0)</t>
  </si>
  <si>
    <t>=IF(AND(C69&gt;=$C$74;D70&gt;0);B69; 0)</t>
  </si>
  <si>
    <t>=+IF(C70&gt;=$C$74;B70; 0)</t>
  </si>
  <si>
    <t>% Set Point</t>
  </si>
  <si>
    <t>(default)</t>
  </si>
  <si>
    <t>Nilai TRL</t>
  </si>
  <si>
    <r>
      <t xml:space="preserve">Tekno-Meter </t>
    </r>
    <r>
      <rPr>
        <sz val="36"/>
        <rFont val="VogelWide"/>
        <charset val="1"/>
      </rPr>
      <t>2.5</t>
    </r>
  </si>
  <si>
    <t>Atur % Indikator terpenuhi</t>
  </si>
  <si>
    <r>
      <t xml:space="preserve">( Nilai </t>
    </r>
    <r>
      <rPr>
        <i/>
        <sz val="8"/>
        <rFont val="Arial Narrow"/>
        <family val="2"/>
      </rPr>
      <t>default</t>
    </r>
    <r>
      <rPr>
        <sz val="8"/>
        <rFont val="Arial Narrow"/>
        <family val="2"/>
      </rPr>
      <t xml:space="preserve"> dalam % = …. )</t>
    </r>
  </si>
  <si>
    <t>Perkiraan TKT (TKT Quick)</t>
  </si>
  <si>
    <r>
      <t xml:space="preserve"> [ beri tanda ( </t>
    </r>
    <r>
      <rPr>
        <sz val="12"/>
        <color indexed="12"/>
        <rFont val="Wingdings 2"/>
        <family val="1"/>
        <charset val="2"/>
      </rPr>
      <t></t>
    </r>
    <r>
      <rPr>
        <sz val="12"/>
        <color indexed="12"/>
        <rFont val="Arial Rounded MT Bold"/>
        <family val="2"/>
      </rPr>
      <t xml:space="preserve"> ) pada pilihan dibawah ini yang sesuai ]</t>
    </r>
  </si>
  <si>
    <t>UKUR CEPAT</t>
  </si>
  <si>
    <t>( TKT QUICK )</t>
  </si>
  <si>
    <t>Sistem teknologi / hasil litbang berhasil (teruji dan terbukti) dalam penggunaan yang dituju (aplikasi sebenarnya).</t>
  </si>
  <si>
    <t>Pilihan</t>
  </si>
  <si>
    <r>
      <t>Sistem telah lengkap dan memenuhi syarat (</t>
    </r>
    <r>
      <rPr>
        <i/>
        <sz val="10"/>
        <rFont val="Arial Narrow"/>
        <family val="2"/>
      </rPr>
      <t>qualified</t>
    </r>
    <r>
      <rPr>
        <sz val="10"/>
        <rFont val="Arial Narrow"/>
        <family val="2"/>
      </rPr>
      <t>) melalui pengujian dalam lingkungan (aplikasi) sebenarnya.</t>
    </r>
  </si>
  <si>
    <t>10-Pilihan</t>
  </si>
  <si>
    <t>Model atau prototipe sistem/ subsistem telah didemonstrasikan/ diuji dalam lingkungan (aplikasi) sebenarnya.</t>
  </si>
  <si>
    <t>TKT</t>
  </si>
  <si>
    <t>Model atau prototipe sistem/ subsistem telah didemonstrasikan/ diuji dalam suatu lingkungan yang relevan.</t>
  </si>
  <si>
    <r>
      <t>Validasi kode, komponen (</t>
    </r>
    <r>
      <rPr>
        <i/>
        <sz val="10"/>
        <rFont val="Arial Narrow"/>
        <family val="2"/>
      </rPr>
      <t xml:space="preserve">breadboard validation)  </t>
    </r>
    <r>
      <rPr>
        <sz val="10"/>
        <rFont val="Arial Narrow"/>
        <family val="2"/>
      </rPr>
      <t>teknologi / hasil litbang dalam lingkungan simulasi.</t>
    </r>
  </si>
  <si>
    <r>
      <t>Validasi kode, komponen (</t>
    </r>
    <r>
      <rPr>
        <i/>
        <sz val="10"/>
        <rFont val="Arial Narrow"/>
        <family val="2"/>
      </rPr>
      <t xml:space="preserve">breadboard validation)  </t>
    </r>
    <r>
      <rPr>
        <sz val="10"/>
        <rFont val="Arial Narrow"/>
        <family val="2"/>
      </rPr>
      <t>teknologi / hasil litbang dalam lingkungan laboratorium (terkontrol).</t>
    </r>
  </si>
  <si>
    <r>
      <t>Telah dilakukan pengujian analitis dan ekperimen untuk membuktikan konsep (</t>
    </r>
    <r>
      <rPr>
        <i/>
        <sz val="10"/>
        <rFont val="Arial Narrow"/>
        <family val="2"/>
      </rPr>
      <t>proof-of-concept</t>
    </r>
    <r>
      <rPr>
        <sz val="10"/>
        <rFont val="Arial Narrow"/>
        <family val="2"/>
      </rPr>
      <t>) teknologi / hasil litbang.</t>
    </r>
  </si>
  <si>
    <t>Formulasi Konsep atau aplikasi teknologi / hasil litbang telah dilakukan.</t>
  </si>
  <si>
    <t>Prinsip dasar teknologi / hasil litbang telah dipelajari (diteliti dan dilaporkan).</t>
  </si>
  <si>
    <t>Tidak ada pilihan yang diatas.</t>
  </si>
  <si>
    <t>TKT QUICK  =</t>
  </si>
  <si>
    <r>
      <t xml:space="preserve">S </t>
    </r>
    <r>
      <rPr>
        <b/>
        <sz val="12"/>
        <rFont val="Arial Narrow"/>
        <family val="2"/>
      </rPr>
      <t xml:space="preserve">atau </t>
    </r>
    <r>
      <rPr>
        <b/>
        <sz val="12"/>
        <rFont val="Arial"/>
        <family val="2"/>
      </rPr>
      <t>% terpenuhinya ►</t>
    </r>
  </si>
  <si>
    <t>Indikator TKT 1       [ beri tanda cross ( X ) pada kolom yang sesuai ]</t>
  </si>
  <si>
    <t>TKT 1</t>
  </si>
  <si>
    <t xml:space="preserve"> Indikator TKT 1 dianggap sudah terpenuhi</t>
  </si>
  <si>
    <t>No</t>
  </si>
  <si>
    <t xml:space="preserve">     ( 0=tidak terpenuhi; 1=20%; 2=40%; 3=60%; 4=80%; 5=100% atau terpenuhi )</t>
  </si>
  <si>
    <t>Asumsi dan hukum dasar (ex.fisika/kimia) yg akan digunakan pd teknologi (baru) telah ditentukan</t>
  </si>
  <si>
    <t>Studi literatur (teori/empiris -penelitian terdahulu) ttg prinsip dasar teknologi yg akan dikembangkan</t>
  </si>
  <si>
    <t>Studi literatur (teori dan empiris – penelitian terdahulu) tentang prinsip dasar teknologi yang akan dikembangkan telah dikuasai/dipelajari</t>
  </si>
  <si>
    <t>Formulasi hipotesis penelitian (bila ada)</t>
  </si>
  <si>
    <t>S</t>
  </si>
  <si>
    <t>Indikator TKT 1 =</t>
  </si>
  <si>
    <t>Indikator TKT 2       [ beri tanda cross  ( X ) pada kolom yang sesuai ]</t>
  </si>
  <si>
    <t>TKT 2</t>
  </si>
  <si>
    <t xml:space="preserve"> Indikator TKT 2 dianggap sudah terpenuhi</t>
  </si>
  <si>
    <t>Peralatan dan sistem yang akan digunakan, telah teridentifikasi</t>
  </si>
  <si>
    <t>Studi literatur (teoritis/empiris) teknologi yang akan dikembangkan memungkinkan untuk diterapkan</t>
  </si>
  <si>
    <t>Desain secara teoritis dan empiris telah teridentifikasi</t>
  </si>
  <si>
    <t>Elemen-elemen dasar dari teknologi yang akan dikembangkan telah diketahui</t>
  </si>
  <si>
    <t>Karakterisasi komponen teknologi yang akan dikembangkan telah dikuasai dan dipahami</t>
  </si>
  <si>
    <t>Kinerja dari masing-masing elemen penyusun teknologi yang akan dikembangkan telah diprediksi</t>
  </si>
  <si>
    <t>Analisis awal menunjukkan bahwa fungsi utama yang dibutuhkan dapat bekerja dengan baik</t>
  </si>
  <si>
    <t>Model dan simulasi untuk menguji kebenaran prinsip dasar</t>
  </si>
  <si>
    <t>Penelitian analitik untuk menguji kebenaran prinsip dasarnya</t>
  </si>
  <si>
    <t>Komponen-komponen teknologi yang akan dikembangkan, secara terpisah dapat bekerja dengan baik</t>
  </si>
  <si>
    <t>Komponen-komponen teknologi yang akan dikembangkan, secara terpisah-pisah dapat bekerja dengan baik</t>
  </si>
  <si>
    <t>Peralatan yang digunakan harus valid dan reliable</t>
  </si>
  <si>
    <t>Diketahui tahapan eksperimen yang akan dilakukan</t>
  </si>
  <si>
    <t>Indikator TKT 2 =</t>
  </si>
  <si>
    <t>Indikator TKT 3       [ beri tanda cross  ( X ) pada kolom yang sesuai ]</t>
  </si>
  <si>
    <t>TKT 3</t>
  </si>
  <si>
    <t xml:space="preserve"> Indikator TKT 3 dianggap sudah terpenuhi</t>
  </si>
  <si>
    <r>
      <t xml:space="preserve">Studi analitik </t>
    </r>
    <r>
      <rPr>
        <sz val="11"/>
        <rFont val="Arial"/>
        <family val="2"/>
      </rPr>
      <t xml:space="preserve">mendukung prediksi kinerja elemen-elemen teknologi </t>
    </r>
  </si>
  <si>
    <t>Karakteristik/sifat dan kapasitas unjuk kerja sistem dasar telah diidentifikasi dan diprediksi</t>
  </si>
  <si>
    <t>Telah dilakukan percobaan laboratorium untuk menguji kelayakan penerapan teknologi tersebut</t>
  </si>
  <si>
    <r>
      <t>Model dan simulasi</t>
    </r>
    <r>
      <rPr>
        <sz val="11"/>
        <rFont val="Arial"/>
        <family val="2"/>
      </rPr>
      <t xml:space="preserve"> mendukung prediksi kemampuan elemen-elemen teknologi</t>
    </r>
  </si>
  <si>
    <t>Pengembangan teknologi tsb dgn langkah awal menggunakan model matematik sangat dimungkinkan dan dapat disimulasikan</t>
  </si>
  <si>
    <t>Pengembangan teknologi tersebut dengan langkah awal menggunakan model matematik sangat dimungkinkan dan dapat disimulasikan</t>
  </si>
  <si>
    <r>
      <t>Penelitian laboratorium</t>
    </r>
    <r>
      <rPr>
        <sz val="11"/>
        <rFont val="Arial"/>
        <family val="2"/>
      </rPr>
      <t xml:space="preserve"> untuk memprediksi kinerja tiap elemen teknologi</t>
    </r>
  </si>
  <si>
    <t>Secara teoritis, empiris dan eksperimen telah diketahui komponen2 sistem teknologi tsb dpt bekerja dgn baik</t>
  </si>
  <si>
    <t>Secara teoritis, empiris dan eksperimen telah diketahui komponen-komponen sistem teknologi tersebut dapat bekerja dengan baik</t>
  </si>
  <si>
    <t>Telah dilakukan penelitian di laboratorium dengan menggunakan data dummy</t>
  </si>
  <si>
    <r>
      <t xml:space="preserve">Telah dilakukan </t>
    </r>
    <r>
      <rPr>
        <b/>
        <sz val="11"/>
        <rFont val="Arial Narrow"/>
        <family val="2"/>
      </rPr>
      <t>penelitian di laboratorium dengan menggunakan data dummy</t>
    </r>
  </si>
  <si>
    <t>Teknologi layak secara ilmiah (studi analitik, model / simulasi, eksperimen)</t>
  </si>
  <si>
    <t>Indikator TKT 3 =</t>
  </si>
  <si>
    <t xml:space="preserve">Indikator TKT 4       </t>
  </si>
  <si>
    <t>TKT 4</t>
  </si>
  <si>
    <r>
      <t xml:space="preserve">[ beri tanda </t>
    </r>
    <r>
      <rPr>
        <i/>
        <sz val="10"/>
        <rFont val="Arial"/>
        <family val="2"/>
      </rPr>
      <t>cross</t>
    </r>
    <r>
      <rPr>
        <sz val="10"/>
        <rFont val="Arial"/>
        <family val="2"/>
      </rPr>
      <t xml:space="preserve"> ( X ) pada kolom yang sesuai ]</t>
    </r>
  </si>
  <si>
    <t>Test laboratorium komponen-komponen secara terpisah telah dilakukan</t>
  </si>
  <si>
    <t>Persyaratan sistem untuk aplikasi menurut pengguna telah diketahui (keinginan adopter).</t>
  </si>
  <si>
    <t xml:space="preserve">Hasil percobaan laboratorium terhadap komponen2 menunjukkan bahwa komponen tsb dpt beroperasi </t>
  </si>
  <si>
    <t xml:space="preserve">Hasil percobaan laboratorium terhadap komponen-komponen menunjukkan bahwa komponen tersebut dapat beroperasi </t>
  </si>
  <si>
    <t>Percobaan fungsi utama teknologi dalam lingkungan yang relevan</t>
  </si>
  <si>
    <t>Prototipe teknologi skala lab telah dibuat</t>
  </si>
  <si>
    <r>
      <t>Penelitian</t>
    </r>
    <r>
      <rPr>
        <b/>
        <sz val="11"/>
        <rFont val="Arial"/>
        <family val="2"/>
      </rPr>
      <t xml:space="preserve"> </t>
    </r>
    <r>
      <rPr>
        <sz val="11"/>
        <rFont val="Arial"/>
        <family val="2"/>
      </rPr>
      <t>integrasi komponen telah dimulai</t>
    </r>
  </si>
  <si>
    <t>Proses ‘kunci’ untuk manufakturnya telah diidentifikasi dan dikaji di lab.</t>
  </si>
  <si>
    <r>
      <t>Integrasi sistem teknologi dan rancang bangun skala lab telah selesai (</t>
    </r>
    <r>
      <rPr>
        <i/>
        <sz val="11"/>
        <rFont val="Arial"/>
        <family val="2"/>
      </rPr>
      <t>low fidelity</t>
    </r>
    <r>
      <rPr>
        <sz val="11"/>
        <rFont val="Arial"/>
        <family val="2"/>
      </rPr>
      <t>)</t>
    </r>
  </si>
  <si>
    <t>Indikator TKT 4 =</t>
  </si>
  <si>
    <t xml:space="preserve">Indikator TKT 5       </t>
  </si>
  <si>
    <t>TKT 5</t>
  </si>
  <si>
    <t>Persiapan produksi perangkat keras telah dilakukan</t>
  </si>
  <si>
    <r>
      <t>Penelitian</t>
    </r>
    <r>
      <rPr>
        <b/>
        <sz val="11"/>
        <rFont val="Arial"/>
        <family val="2"/>
      </rPr>
      <t xml:space="preserve"> </t>
    </r>
    <r>
      <rPr>
        <sz val="11"/>
        <rFont val="Arial"/>
        <family val="2"/>
      </rPr>
      <t>pasar (</t>
    </r>
    <r>
      <rPr>
        <i/>
        <sz val="11"/>
        <rFont val="Arial"/>
        <family val="2"/>
      </rPr>
      <t>marketing research</t>
    </r>
    <r>
      <rPr>
        <sz val="11"/>
        <rFont val="Arial"/>
        <family val="2"/>
      </rPr>
      <t>) dan penelitian</t>
    </r>
    <r>
      <rPr>
        <b/>
        <sz val="11"/>
        <rFont val="Arial"/>
        <family val="2"/>
      </rPr>
      <t xml:space="preserve"> </t>
    </r>
    <r>
      <rPr>
        <sz val="11"/>
        <rFont val="Arial"/>
        <family val="2"/>
      </rPr>
      <t>laboratorium utk memilih proses fabrikasi</t>
    </r>
  </si>
  <si>
    <r>
      <t>Penelitian</t>
    </r>
    <r>
      <rPr>
        <b/>
        <sz val="11"/>
        <rFont val="Arial"/>
        <family val="2"/>
      </rPr>
      <t xml:space="preserve"> </t>
    </r>
    <r>
      <rPr>
        <sz val="11"/>
        <rFont val="Arial"/>
        <family val="2"/>
      </rPr>
      <t>pasar (marketing research) dan Penelitian</t>
    </r>
    <r>
      <rPr>
        <b/>
        <sz val="11"/>
        <rFont val="Arial"/>
        <family val="2"/>
      </rPr>
      <t xml:space="preserve"> </t>
    </r>
    <r>
      <rPr>
        <sz val="11"/>
        <rFont val="Arial"/>
        <family val="2"/>
      </rPr>
      <t>laboratorium untuk memilih proses fabrikasi</t>
    </r>
  </si>
  <si>
    <t xml:space="preserve">Prototipe telah dibuat </t>
  </si>
  <si>
    <t>Peralatan dan mesin pendukung telah diujicoba dalam laboratorium</t>
  </si>
  <si>
    <r>
      <t>Integrasi sistem selesai dgn akurasi tinggi (</t>
    </r>
    <r>
      <rPr>
        <i/>
        <sz val="11"/>
        <rFont val="Arial"/>
        <family val="2"/>
      </rPr>
      <t>high fidelity</t>
    </r>
    <r>
      <rPr>
        <sz val="11"/>
        <rFont val="Arial"/>
        <family val="2"/>
      </rPr>
      <t>), siap diuji pd lingkungan nyata/simulasi.</t>
    </r>
  </si>
  <si>
    <r>
      <t>Integrasi sistem telah selesai dengan akurasi tinggi (</t>
    </r>
    <r>
      <rPr>
        <i/>
        <sz val="11"/>
        <rFont val="Arial"/>
        <family val="2"/>
      </rPr>
      <t>high fidelity</t>
    </r>
    <r>
      <rPr>
        <sz val="11"/>
        <rFont val="Arial"/>
        <family val="2"/>
      </rPr>
      <t>), siap untuk pengujian pada lingkungan nyata / simulasi.</t>
    </r>
  </si>
  <si>
    <r>
      <t xml:space="preserve">Akurasi/ </t>
    </r>
    <r>
      <rPr>
        <i/>
        <sz val="11"/>
        <rFont val="Arial"/>
        <family val="2"/>
      </rPr>
      <t xml:space="preserve">fidelity </t>
    </r>
    <r>
      <rPr>
        <sz val="11"/>
        <rFont val="Arial"/>
        <family val="2"/>
      </rPr>
      <t>sistem prototipe meningkat.</t>
    </r>
  </si>
  <si>
    <t>Kondisi laboratorium di modifikasi sehingga mirip dengan lingkungan yang sesungguhnya</t>
  </si>
  <si>
    <t>Proses produksi telah direview oleh bagian manufaktur.</t>
  </si>
  <si>
    <t>Indikator TKT 5 =</t>
  </si>
  <si>
    <t xml:space="preserve">Indikator TKT 6 </t>
  </si>
  <si>
    <t>TKT 6</t>
  </si>
  <si>
    <t>Kondisi lingkungan operasi sesungguhnya telah diketahui</t>
  </si>
  <si>
    <t>Kebutuhan investasi untuk peralatan dan proses pabrikasi teridentifikasi.</t>
  </si>
  <si>
    <t>M&amp;S untuk kinerja sistem teknologi pada lingkungan operasi.</t>
  </si>
  <si>
    <t>Bagian manufaktur/ pabrikasi menyetujui dan menerima hasil pengujian lab.</t>
  </si>
  <si>
    <r>
      <t xml:space="preserve">Prototipe telah teruji dengan akurasi/ </t>
    </r>
    <r>
      <rPr>
        <i/>
        <sz val="9.8000000000000007"/>
        <rFont val="Arial Narrow"/>
        <family val="2"/>
      </rPr>
      <t xml:space="preserve">fidelitas </t>
    </r>
    <r>
      <rPr>
        <sz val="9.8000000000000007"/>
        <rFont val="Arial Narrow"/>
        <family val="2"/>
      </rPr>
      <t>lab yg tinggi  pd simulasi lingkungan operasional (yg sebenarnya di luar lab)</t>
    </r>
  </si>
  <si>
    <r>
      <t xml:space="preserve">Prototipe telah teruji dengan akurasi/ </t>
    </r>
    <r>
      <rPr>
        <i/>
        <sz val="9.8000000000000007"/>
        <rFont val="Arial Narrow"/>
        <family val="2"/>
      </rPr>
      <t xml:space="preserve">fidelitas </t>
    </r>
    <r>
      <rPr>
        <sz val="9.8000000000000007"/>
        <rFont val="Arial Narrow"/>
        <family val="2"/>
      </rPr>
      <t>lab yg tinggi  pada simulasi lingkungan operasional (lingkungan sebenarnya di luar lab)</t>
    </r>
  </si>
  <si>
    <r>
      <t>Hasil Uji membuktikan layak secara teknis (</t>
    </r>
    <r>
      <rPr>
        <i/>
        <sz val="10"/>
        <rFont val="Arial"/>
        <family val="2"/>
      </rPr>
      <t>engineering feasibility</t>
    </r>
    <r>
      <rPr>
        <sz val="10"/>
        <rFont val="Arial"/>
        <family val="2"/>
      </rPr>
      <t>)</t>
    </r>
  </si>
  <si>
    <t>Hasil Uji membuktikan layak secara teknis (engineering feasibility)</t>
  </si>
  <si>
    <t>Indikator TKT 6 =</t>
  </si>
  <si>
    <t>Indikator TKT 7</t>
  </si>
  <si>
    <t>TKT 7</t>
  </si>
  <si>
    <t>Peralatan, proses, metode dan desain teknik telah diidentifikasi</t>
  </si>
  <si>
    <t>Proses dan prosedur fabrikasi peralatan mulai diujicobakan</t>
  </si>
  <si>
    <t>Perlengkapan proses dan peralatan test / inspeksi diujicobakan didalam lingkungan produksi</t>
  </si>
  <si>
    <t>Draft gambar desain telah lengkap</t>
  </si>
  <si>
    <t>Peralatan, proses, metode dan desain teknik telah dikembangkan dan mulai diujicobakan.</t>
  </si>
  <si>
    <r>
      <t>Perhitungan perkiraan biaya telah divalidasi (</t>
    </r>
    <r>
      <rPr>
        <i/>
        <sz val="11"/>
        <rFont val="Arial"/>
        <family val="2"/>
      </rPr>
      <t>design to cost</t>
    </r>
    <r>
      <rPr>
        <sz val="11"/>
        <rFont val="Arial"/>
        <family val="2"/>
      </rPr>
      <t xml:space="preserve">) </t>
    </r>
  </si>
  <si>
    <t>Proses fabrikasi secara umum telah dipahami dengan baik</t>
  </si>
  <si>
    <r>
      <t>Hampir semua</t>
    </r>
    <r>
      <rPr>
        <sz val="11"/>
        <rFont val="Arial"/>
        <family val="2"/>
      </rPr>
      <t xml:space="preserve"> fungsi dapat berjalan dalam lingkungan/kondisi operasi </t>
    </r>
  </si>
  <si>
    <t>Prototipe lengkap telah didemonstrasikan pada simulasi lingkungan  operasional</t>
  </si>
  <si>
    <t xml:space="preserve">Prototipe sistem telah teruji pada ujicoba lapangan </t>
  </si>
  <si>
    <r>
      <t>Siap untuk produksi awal (</t>
    </r>
    <r>
      <rPr>
        <i/>
        <sz val="11"/>
        <rFont val="Arial"/>
        <family val="2"/>
      </rPr>
      <t>Low Rate Initial Production- LRIP</t>
    </r>
    <r>
      <rPr>
        <sz val="11"/>
        <rFont val="Arial"/>
        <family val="2"/>
      </rPr>
      <t>)</t>
    </r>
  </si>
  <si>
    <t>Indikator TKT 7 =</t>
  </si>
  <si>
    <t>Indikator TKT 8</t>
  </si>
  <si>
    <t>TKT 8</t>
  </si>
  <si>
    <t xml:space="preserve">Bentuk, kesesuaian dan fungsi komponen kompatibel dengan sistem operasi </t>
  </si>
  <si>
    <t>Mesin dan peralatan telah diuji dalam lingkungan produksi</t>
  </si>
  <si>
    <t>Mesin dan peralatan telah diujicobakan dalam lingkungan produksi</t>
  </si>
  <si>
    <t>Diagram akhir selesai dibuat</t>
  </si>
  <si>
    <r>
      <t>Proses fabrikasi diujicobakan pada skala percontohan (</t>
    </r>
    <r>
      <rPr>
        <i/>
        <sz val="11"/>
        <rFont val="Arial"/>
        <family val="2"/>
      </rPr>
      <t xml:space="preserve">pilot-line </t>
    </r>
    <r>
      <rPr>
        <sz val="11"/>
        <rFont val="Arial"/>
        <family val="2"/>
      </rPr>
      <t xml:space="preserve">atau LRIP) </t>
    </r>
  </si>
  <si>
    <t>Uji proses fabrikasi menunjukkan hasil dan tingkat produktifitas yang dapat diterima</t>
  </si>
  <si>
    <t>Uji seluruh fungsi dilakukan dalam simulasi lingkungan operasi</t>
  </si>
  <si>
    <r>
      <t xml:space="preserve">Semua bahan/ material dan peralatan </t>
    </r>
    <r>
      <rPr>
        <b/>
        <sz val="11"/>
        <rFont val="Arial"/>
        <family val="2"/>
      </rPr>
      <t xml:space="preserve">tersedia </t>
    </r>
    <r>
      <rPr>
        <sz val="11"/>
        <rFont val="Arial"/>
        <family val="2"/>
      </rPr>
      <t xml:space="preserve">untuk digunakan dalam produksi </t>
    </r>
  </si>
  <si>
    <t>Sistem memenuhi kualifikasi melalui test dan evaluasi (DT&amp;E selesai)</t>
  </si>
  <si>
    <t>Siap untuk produksi skala penuh (kapasitas penuh).</t>
  </si>
  <si>
    <t>Indikator TKT 8 =</t>
  </si>
  <si>
    <t>Indikator TKT 9</t>
  </si>
  <si>
    <t>TKT 9</t>
  </si>
  <si>
    <t>Konsep operasional telah benar-benar dapat diterapkan</t>
  </si>
  <si>
    <t>Perkiraan investasi teknologi sudah dibuat</t>
  </si>
  <si>
    <t>Tidak ada perubahan desain yg signifikan.</t>
  </si>
  <si>
    <t>Teknologi telah teruji pada kondisi sebenarnya</t>
  </si>
  <si>
    <t>Produktivitas pada tingkat stabil</t>
  </si>
  <si>
    <t>Produktivitas telah stabil</t>
  </si>
  <si>
    <t>Semua dokumentasi telah lengkap</t>
  </si>
  <si>
    <t>Estimasi harga produksi dibandingkan kompetitor</t>
  </si>
  <si>
    <t>Teknologi kompetitor diketahui</t>
  </si>
  <si>
    <t>Indikator TKT 9 =</t>
  </si>
  <si>
    <t xml:space="preserve"> Tingkat TKT adalah =</t>
  </si>
  <si>
    <t xml:space="preserve">  TKT yang dicapai adalah = TKT tertinggi yang indikatornya terpenuhi</t>
  </si>
  <si>
    <r>
      <t>9 Tingkat Kesiapan Teknologi (</t>
    </r>
    <r>
      <rPr>
        <b/>
        <i/>
        <sz val="20"/>
        <rFont val="Arial"/>
        <family val="2"/>
      </rPr>
      <t>TRL, Technology Readiness Level</t>
    </r>
    <r>
      <rPr>
        <b/>
        <sz val="20"/>
        <rFont val="Arial"/>
        <family val="2"/>
      </rPr>
      <t>)</t>
    </r>
  </si>
  <si>
    <t>Penjelasan</t>
  </si>
  <si>
    <t>Sistem benar-benar teruji/terbukti melalui keberhasilan pengoperasian</t>
  </si>
  <si>
    <r>
      <t xml:space="preserve">Aplikasi (penerapan) teknologi secara nyata dalam bentuk akhirnya dan di bawah kondisi yang dimaksudkan (direncanakan) sebagaimana dalam pengujian dan evaluasi operasional. Pada umumnya, ini merupakan bagian/aspek terakhir dari upaya perbaikan/penyesuaian </t>
    </r>
    <r>
      <rPr>
        <i/>
        <sz val="15"/>
        <rFont val="Arial"/>
        <family val="2"/>
      </rPr>
      <t>(bug fixing)</t>
    </r>
    <r>
      <rPr>
        <sz val="15"/>
        <rFont val="Arial"/>
        <family val="2"/>
      </rPr>
      <t xml:space="preserve"> dalam pengembangan sistem yang sebenarnya. Contoh-contohnya termasuk misalnya pemanfaatan sistem dalam kondisi misi operasional.</t>
    </r>
  </si>
  <si>
    <r>
      <t xml:space="preserve">Sistem telah lengkap dan memenuhi syarat </t>
    </r>
    <r>
      <rPr>
        <i/>
        <sz val="16"/>
        <rFont val="Arial"/>
        <family val="2"/>
      </rPr>
      <t>(qualified)</t>
    </r>
    <r>
      <rPr>
        <sz val="16"/>
        <rFont val="Arial"/>
        <family val="2"/>
      </rPr>
      <t xml:space="preserve"> melalui pengujian dan demonstrasi dalam lingkungan/ aplikasi sebenarnya</t>
    </r>
  </si>
  <si>
    <t>Teknologi telah terbukti bekerja/berfungsi dalam bentuk akhirnya dan dalam kondisi sebagaimana yang diharapkan. Pada umumnya, TKT ini mencerminkan akhir dari pengembangan sistem yang sebenarnya. Contohnya termasuk misalnya uji pengembangan dan evaluasi dari sistem dalam sistem persenjataan sebagaimana dirancang dalam rangka memastikan pemenuhan persyaratan spesifikasi desainnya.</t>
  </si>
  <si>
    <t>Demonstrasi prototipe sistem dalam lingkungan/aplikasi sebenarnya</t>
  </si>
  <si>
    <r>
      <t xml:space="preserve">Prototipe mendekati atau sejalan dengan rencana sistem operasionalnya. Keadaan ini mencerminkan langkah perkembangan dari TKT/TRL 6, membutuhkan demonstrasi dari prototipe sistem nyata dalam suatu lingkungan operasional, m seperti misalnya dalam suatu peswat terbang,  kendaraan atau ruang angkasa. Contoh-contohnya termasuk misalnya pengujian prototipe dalam pesawat uji coba </t>
    </r>
    <r>
      <rPr>
        <i/>
        <sz val="15"/>
        <rFont val="Arial"/>
        <family val="2"/>
      </rPr>
      <t>(test bed aircraft).</t>
    </r>
  </si>
  <si>
    <t>Demonstrasi model atau prototipe sistem/subsistem dalam suatu lingkungan yang relevan</t>
  </si>
  <si>
    <t>Riset/penelitian dan pengembangan secara aktif dimulai. Hal ini dapat menyangkut studi analitis dan studi laboratorium untuk memvalidasi secara fisik atas prediksi analitis tentang elemen-elemen terpisah dari teknologi. Contoh-contohnya misalnya komponen-komponen yang belum terintegrasi ataupun mewakili.</t>
  </si>
  <si>
    <r>
      <t xml:space="preserve">Validasi kode, komponen dan/atau </t>
    </r>
    <r>
      <rPr>
        <i/>
        <sz val="16"/>
        <rFont val="Arial"/>
        <family val="2"/>
      </rPr>
      <t>breadboard</t>
    </r>
    <r>
      <rPr>
        <sz val="16"/>
        <rFont val="Arial"/>
        <family val="2"/>
      </rPr>
      <t xml:space="preserve"> </t>
    </r>
    <r>
      <rPr>
        <i/>
        <sz val="16"/>
        <rFont val="Arial"/>
        <family val="2"/>
      </rPr>
      <t>validation</t>
    </r>
    <r>
      <rPr>
        <sz val="16"/>
        <rFont val="Arial"/>
        <family val="2"/>
      </rPr>
      <t xml:space="preserve"> dalam suatu lingkungan simulasi</t>
    </r>
  </si>
  <si>
    <r>
      <t xml:space="preserve">Keandalan teknologi yang telah terintegrasi </t>
    </r>
    <r>
      <rPr>
        <i/>
        <sz val="16"/>
        <rFont val="Arial"/>
        <family val="2"/>
      </rPr>
      <t>(breadboard technology)</t>
    </r>
    <r>
      <rPr>
        <sz val="16"/>
        <rFont val="Arial"/>
        <family val="2"/>
      </rPr>
      <t xml:space="preserve"> meningkat secara signifikan. Komponen-komponen teknologi yang mendasar diintegrasikan dengan elemen-elemen pendukung yang cukup realistis sehingga teknologi yang bersangkutan dapat diuji dalam suatu lingkungan tiruan/simulasi. Contoh-contohnya misalnya integrasi komponen di laboratorium yang telah memiliki keandalan tinggi </t>
    </r>
    <r>
      <rPr>
        <i/>
        <sz val="16"/>
        <rFont val="Arial"/>
        <family val="2"/>
      </rPr>
      <t>('high fidelity')</t>
    </r>
    <r>
      <rPr>
        <sz val="16"/>
        <rFont val="Arial"/>
        <family val="2"/>
      </rPr>
      <t>.</t>
    </r>
  </si>
  <si>
    <r>
      <t xml:space="preserve">Validasi kode, komponen dan/atau </t>
    </r>
    <r>
      <rPr>
        <i/>
        <sz val="16"/>
        <rFont val="Arial"/>
        <family val="2"/>
      </rPr>
      <t>breadboard</t>
    </r>
    <r>
      <rPr>
        <sz val="16"/>
        <rFont val="Arial"/>
        <family val="2"/>
      </rPr>
      <t xml:space="preserve"> </t>
    </r>
    <r>
      <rPr>
        <i/>
        <sz val="16"/>
        <rFont val="Arial"/>
        <family val="2"/>
      </rPr>
      <t>validation</t>
    </r>
    <r>
      <rPr>
        <sz val="16"/>
        <rFont val="Arial"/>
        <family val="2"/>
      </rPr>
      <t xml:space="preserve"> dalam lingkungan laboratorium</t>
    </r>
  </si>
  <si>
    <r>
      <t xml:space="preserve">Komponen-kompoenen teknologi yang mendasar diintegrasikan untuk memastikan agar bagian-bagian  tersebut secara bersama dapat bekerja/berfungsi.Keadaan ini masih memiliki keandalan yang relatif rendah dibanding dengan sistem akhirnya. Contoh-contohnya misalnya integrasi piranti/perangkat keras tertentu (sifatnya </t>
    </r>
    <r>
      <rPr>
        <i/>
        <sz val="16"/>
        <rFont val="Arial"/>
        <family val="2"/>
      </rPr>
      <t>ad hoc</t>
    </r>
    <r>
      <rPr>
        <sz val="16"/>
        <rFont val="Arial"/>
        <family val="2"/>
      </rPr>
      <t>) di laboratorium.</t>
    </r>
  </si>
  <si>
    <r>
      <t xml:space="preserve">Pembuktian konsep </t>
    </r>
    <r>
      <rPr>
        <i/>
        <sz val="16"/>
        <rFont val="Arial"/>
        <family val="2"/>
      </rPr>
      <t>(proof-of-concept)</t>
    </r>
    <r>
      <rPr>
        <sz val="16"/>
        <rFont val="Arial"/>
        <family val="2"/>
      </rPr>
      <t xml:space="preserve"> fungsi dan/atau karakteristik penting secara analitis dan eksperimental</t>
    </r>
  </si>
  <si>
    <t xml:space="preserve">Formulasi konsep dan/atau aplikasi teknologi </t>
  </si>
  <si>
    <t>Invensi dimulai. Saat prinsip-prinsip dasar diamati, maka aplikasi praktisnya dapat digali/dikembangkan. Aplikasinya masih bersifat spekulatif dan tidak ada bukti ataupun analisis yang rinci yang mendukung asumsi yang digunakan. Contoh-contohnya masih terbatas pada studi makalah.</t>
  </si>
  <si>
    <t>Prinsip dasar dari teknologi diteliti dan dilaporkan</t>
  </si>
  <si>
    <r>
      <t xml:space="preserve">Tingkat terendah dari kesiapan teknologi. Riset ilmiah dimulai untuk diterjemahkan kedalam riset terapan dan pengembangan. Contoh-contohnya misalnya berupa studi makalah menyangkut sifat-sifat dasar suatu teknologi </t>
    </r>
    <r>
      <rPr>
        <i/>
        <sz val="16"/>
        <rFont val="Arial"/>
        <family val="2"/>
      </rPr>
      <t>(technology's basic properties)</t>
    </r>
    <r>
      <rPr>
        <sz val="16"/>
        <rFont val="Arial"/>
        <family val="2"/>
      </rPr>
      <t>.</t>
    </r>
  </si>
  <si>
    <t>Sumber : Graettinger, et al., (2002).</t>
  </si>
  <si>
    <t>PENGUKURAN TINGKAT KESIAPAN TEKNOLOGI (TRL)</t>
  </si>
  <si>
    <t>No:</t>
  </si>
  <si>
    <t>: …</t>
  </si>
  <si>
    <t xml:space="preserve">: </t>
  </si>
  <si>
    <t xml:space="preserve">Pimpinan Program / Kegiatan      </t>
  </si>
  <si>
    <t>: NN</t>
  </si>
  <si>
    <t>: Puslitbang ....</t>
  </si>
  <si>
    <r>
      <t xml:space="preserve">  </t>
    </r>
    <r>
      <rPr>
        <sz val="12"/>
        <rFont val="Vogel"/>
      </rPr>
      <t xml:space="preserve">Telp / Fax / email: </t>
    </r>
  </si>
  <si>
    <t>Tingkat TRL yang dicapai    :</t>
  </si>
  <si>
    <t>(dari 9)</t>
  </si>
  <si>
    <t>% Komplit Indikator =</t>
  </si>
  <si>
    <t>Tekno-Meter</t>
  </si>
  <si>
    <t>TRL yang dicapai adalah = TRL tertinggi yang indikatornya terpenuhi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</si>
</sst>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yyyymmdd"/>
    <numFmt numFmtId="166" formatCode="\-000"/>
    <numFmt numFmtId="167" formatCode="[$-409]dd\-mmm\-yy;@"/>
  </numFmts>
  <fonts count="118">
    <font>
      <sz val="10"/>
      <name val="Arial"/>
      <family val="2"/>
    </font>
    <font>
      <sz val="10"/>
      <name val="Arial"/>
      <family val="2"/>
    </font>
    <font>
      <sz val="8"/>
      <name val="Arial"/>
      <family val="2"/>
    </font>
    <font>
      <b/>
      <sz val="10"/>
      <name val="Vogel"/>
    </font>
    <font>
      <b/>
      <sz val="14"/>
      <color indexed="10"/>
      <name val="Vogel"/>
    </font>
    <font>
      <b/>
      <sz val="12"/>
      <name val="Vogel"/>
    </font>
    <font>
      <b/>
      <sz val="14"/>
      <name val="Vogel"/>
    </font>
    <font>
      <sz val="10"/>
      <color indexed="10"/>
      <name val="Arial"/>
      <family val="2"/>
    </font>
    <font>
      <sz val="12"/>
      <name val="Arial"/>
      <family val="2"/>
    </font>
    <font>
      <b/>
      <sz val="12"/>
      <color indexed="10"/>
      <name val="VogelWide"/>
    </font>
    <font>
      <sz val="10"/>
      <color indexed="12"/>
      <name val="Arial"/>
      <family val="2"/>
    </font>
    <font>
      <sz val="12"/>
      <color indexed="10"/>
      <name val="Hanzel"/>
    </font>
    <font>
      <sz val="14"/>
      <color indexed="12"/>
      <name val="Antiqua101Condensed"/>
    </font>
    <font>
      <b/>
      <sz val="18"/>
      <name val="Arial"/>
      <family val="2"/>
    </font>
    <font>
      <sz val="18"/>
      <name val="Antiqua101"/>
    </font>
    <font>
      <b/>
      <sz val="10"/>
      <color indexed="17"/>
      <name val="Cupid"/>
    </font>
    <font>
      <b/>
      <sz val="10"/>
      <name val="Cupid"/>
    </font>
    <font>
      <b/>
      <sz val="10"/>
      <name val="Arial"/>
      <family val="2"/>
    </font>
    <font>
      <sz val="10"/>
      <color indexed="10"/>
      <name val="Cupid"/>
    </font>
    <font>
      <sz val="10"/>
      <name val="Antiqua101"/>
    </font>
    <font>
      <sz val="10"/>
      <name val="Ameretto"/>
    </font>
    <font>
      <b/>
      <sz val="10"/>
      <color indexed="10"/>
      <name val="Arial"/>
      <family val="2"/>
    </font>
    <font>
      <sz val="26"/>
      <color indexed="12"/>
      <name val="Arial"/>
      <family val="2"/>
    </font>
    <font>
      <b/>
      <sz val="12"/>
      <name val="Arial Narrow"/>
      <family val="2"/>
    </font>
    <font>
      <b/>
      <sz val="12"/>
      <name val="Arial"/>
      <family val="2"/>
    </font>
    <font>
      <b/>
      <sz val="12"/>
      <name val="Symbol"/>
      <family val="1"/>
      <charset val="2"/>
    </font>
    <font>
      <b/>
      <sz val="12"/>
      <color indexed="9"/>
      <name val="Arial"/>
      <family val="2"/>
    </font>
    <font>
      <b/>
      <sz val="12"/>
      <color indexed="10"/>
      <name val="Arial Black"/>
      <family val="2"/>
    </font>
    <font>
      <b/>
      <sz val="10"/>
      <color indexed="18"/>
      <name val="Arial"/>
      <family val="2"/>
    </font>
    <font>
      <sz val="8"/>
      <name val="Arial Narrow"/>
      <family val="2"/>
    </font>
    <font>
      <b/>
      <sz val="10"/>
      <name val="Symbol"/>
      <family val="1"/>
      <charset val="2"/>
    </font>
    <font>
      <sz val="9"/>
      <name val="Arial Narrow"/>
      <family val="2"/>
    </font>
    <font>
      <b/>
      <sz val="18"/>
      <name val="Vogel"/>
    </font>
    <font>
      <sz val="10"/>
      <name val="Arial"/>
      <family val="2"/>
    </font>
    <font>
      <b/>
      <sz val="10"/>
      <name val="VogelCondensed"/>
    </font>
    <font>
      <sz val="16"/>
      <name val="Baskerville Old Face"/>
      <family val="1"/>
    </font>
    <font>
      <b/>
      <sz val="21"/>
      <name val="Vogel"/>
    </font>
    <font>
      <b/>
      <sz val="14"/>
      <name val="Antiqua101Condensed"/>
    </font>
    <font>
      <sz val="12"/>
      <name val="Vogel"/>
    </font>
    <font>
      <sz val="11"/>
      <name val="Arial"/>
      <family val="2"/>
    </font>
    <font>
      <b/>
      <sz val="11"/>
      <name val="Arial"/>
      <family val="2"/>
    </font>
    <font>
      <i/>
      <sz val="11"/>
      <name val="Arial"/>
      <family val="2"/>
    </font>
    <font>
      <b/>
      <sz val="43"/>
      <name val="VogelWide"/>
    </font>
    <font>
      <b/>
      <sz val="36"/>
      <name val="VogelWide"/>
    </font>
    <font>
      <sz val="9.8000000000000007"/>
      <name val="Arial Narrow"/>
      <family val="2"/>
    </font>
    <font>
      <i/>
      <sz val="9.8000000000000007"/>
      <name val="Arial Narrow"/>
      <family val="2"/>
    </font>
    <font>
      <i/>
      <sz val="8"/>
      <name val="Arial Narrow"/>
      <family val="2"/>
    </font>
    <font>
      <b/>
      <sz val="10"/>
      <color indexed="9"/>
      <name val="Arial"/>
      <family val="2"/>
    </font>
    <font>
      <sz val="14"/>
      <color indexed="9"/>
      <name val="Vogel"/>
    </font>
    <font>
      <i/>
      <sz val="10"/>
      <name val="Arial"/>
      <family val="2"/>
    </font>
    <font>
      <b/>
      <sz val="20"/>
      <color indexed="10"/>
      <name val="VogelWide"/>
    </font>
    <font>
      <sz val="10"/>
      <name val="VogelWide"/>
    </font>
    <font>
      <b/>
      <sz val="10"/>
      <color indexed="9"/>
      <name val="VogelWide"/>
    </font>
    <font>
      <sz val="10"/>
      <name val="Arial Narrow"/>
      <family val="2"/>
    </font>
    <font>
      <sz val="11"/>
      <name val="Arial Narrow"/>
      <family val="2"/>
    </font>
    <font>
      <sz val="36"/>
      <color indexed="17"/>
      <name val="VogelWide"/>
    </font>
    <font>
      <sz val="14"/>
      <name val="Arial Rounded MT Bold"/>
      <family val="2"/>
    </font>
    <font>
      <i/>
      <sz val="10"/>
      <name val="Arial Narrow"/>
      <family val="2"/>
    </font>
    <font>
      <sz val="12"/>
      <color indexed="12"/>
      <name val="Arial Rounded MT Bold"/>
      <family val="2"/>
    </font>
    <font>
      <sz val="12"/>
      <color indexed="12"/>
      <name val="Wingdings 2"/>
      <family val="1"/>
      <charset val="2"/>
    </font>
    <font>
      <sz val="12"/>
      <color indexed="12"/>
      <name val="Arial"/>
      <family val="2"/>
    </font>
    <font>
      <b/>
      <sz val="13"/>
      <color indexed="10"/>
      <name val="Arial Rounded MT Bold"/>
      <family val="2"/>
    </font>
    <font>
      <sz val="12"/>
      <color indexed="10"/>
      <name val="Arial Narrow"/>
      <family val="2"/>
    </font>
    <font>
      <b/>
      <sz val="14"/>
      <name val="Arial Rounded MT Bold"/>
      <family val="2"/>
    </font>
    <font>
      <b/>
      <sz val="16"/>
      <color indexed="12"/>
      <name val="Arial"/>
      <family val="2"/>
    </font>
    <font>
      <b/>
      <i/>
      <sz val="20"/>
      <name val="Arial"/>
      <family val="2"/>
    </font>
    <font>
      <b/>
      <sz val="20"/>
      <name val="Arial"/>
      <family val="2"/>
    </font>
    <font>
      <sz val="48"/>
      <name val="Arial"/>
      <family val="2"/>
    </font>
    <font>
      <sz val="16"/>
      <name val="Arial"/>
      <family val="2"/>
    </font>
    <font>
      <i/>
      <sz val="15"/>
      <name val="Arial"/>
      <family val="2"/>
    </font>
    <font>
      <sz val="15"/>
      <name val="Arial"/>
      <family val="2"/>
    </font>
    <font>
      <i/>
      <sz val="16"/>
      <name val="Arial"/>
      <family val="2"/>
    </font>
    <font>
      <i/>
      <sz val="10"/>
      <color indexed="8"/>
      <name val="Arial"/>
      <family val="2"/>
    </font>
    <font>
      <sz val="48"/>
      <color indexed="9"/>
      <name val="Arial"/>
      <family val="2"/>
    </font>
    <font>
      <b/>
      <sz val="11"/>
      <name val="Arial Narrow"/>
      <family val="2"/>
    </font>
    <font>
      <sz val="10"/>
      <color rgb="FFFF0000"/>
      <name val="Arial"/>
      <family val="2"/>
    </font>
    <font>
      <b/>
      <sz val="10"/>
      <color rgb="FFFF0000"/>
      <name val="Arial"/>
      <family val="2"/>
    </font>
    <font>
      <b/>
      <sz val="36"/>
      <color rgb="FFFF0000"/>
      <name val="Calibri"/>
      <family val="2"/>
      <scheme val="minor"/>
    </font>
    <font>
      <b/>
      <sz val="40"/>
      <name val="Calibri"/>
      <family val="2"/>
      <scheme val="minor"/>
    </font>
    <font>
      <b/>
      <sz val="43"/>
      <color rgb="FF0000FF"/>
      <name val="VogelWide"/>
    </font>
    <font>
      <b/>
      <sz val="10"/>
      <color theme="0"/>
      <name val="Arial"/>
      <family val="2"/>
    </font>
    <font>
      <b/>
      <sz val="16"/>
      <name val="VogelCondensed"/>
    </font>
    <font>
      <b/>
      <sz val="12"/>
      <name val="Vogel"/>
      <charset val="1"/>
    </font>
    <font>
      <sz val="11"/>
      <color theme="1"/>
      <name val="Calibri"/>
      <family val="2"/>
      <charset val="1"/>
      <scheme val="minor"/>
    </font>
    <font>
      <sz val="11"/>
      <color rgb="FFFF0000"/>
      <name val="Calibri"/>
      <family val="2"/>
      <charset val="1"/>
      <scheme val="minor"/>
    </font>
    <font>
      <b/>
      <i/>
      <sz val="16"/>
      <name val="VogelCondensed"/>
    </font>
    <font>
      <b/>
      <sz val="36"/>
      <name val="Calibri"/>
      <family val="2"/>
      <scheme val="minor"/>
    </font>
    <font>
      <b/>
      <sz val="10"/>
      <name val="Calibri"/>
      <family val="2"/>
      <scheme val="minor"/>
    </font>
    <font>
      <b/>
      <sz val="14"/>
      <name val="Calibri"/>
      <family val="2"/>
      <scheme val="minor"/>
    </font>
    <font>
      <b/>
      <sz val="12"/>
      <name val="Calibri"/>
      <family val="2"/>
      <scheme val="minor"/>
    </font>
    <font>
      <sz val="12"/>
      <name val="Calibri"/>
      <family val="2"/>
      <scheme val="minor"/>
    </font>
    <font>
      <b/>
      <sz val="16"/>
      <name val="Calibri"/>
      <family val="2"/>
      <scheme val="minor"/>
    </font>
    <font>
      <b/>
      <sz val="20"/>
      <name val="Calibri"/>
      <family val="2"/>
      <scheme val="minor"/>
    </font>
    <font>
      <sz val="10"/>
      <name val="Calibri"/>
      <family val="2"/>
      <scheme val="minor"/>
    </font>
    <font>
      <i/>
      <sz val="14"/>
      <name val="Calibri"/>
      <family val="2"/>
      <scheme val="minor"/>
    </font>
    <font>
      <sz val="11"/>
      <name val="Calibri"/>
      <family val="2"/>
      <charset val="1"/>
      <scheme val="minor"/>
    </font>
    <font>
      <b/>
      <i/>
      <sz val="20"/>
      <color rgb="FF00B050"/>
      <name val="Calibri"/>
      <family val="2"/>
      <scheme val="minor"/>
    </font>
    <font>
      <b/>
      <i/>
      <sz val="20"/>
      <color rgb="FF0000CC"/>
      <name val="Calibri"/>
      <family val="2"/>
      <scheme val="minor"/>
    </font>
    <font>
      <b/>
      <sz val="24"/>
      <name val="Calibri"/>
      <family val="2"/>
      <scheme val="minor"/>
    </font>
    <font>
      <b/>
      <sz val="16"/>
      <color rgb="FFFF0000"/>
      <name val="Wingdings 3"/>
      <family val="1"/>
      <charset val="2"/>
    </font>
    <font>
      <b/>
      <sz val="16"/>
      <color rgb="FFFFFF00"/>
      <name val="Wingdings 3"/>
      <family val="1"/>
      <charset val="2"/>
    </font>
    <font>
      <b/>
      <sz val="48"/>
      <name val="Calibri"/>
      <family val="2"/>
      <scheme val="minor"/>
    </font>
    <font>
      <b/>
      <i/>
      <sz val="10"/>
      <name val="Calibri"/>
      <family val="2"/>
      <scheme val="minor"/>
    </font>
    <font>
      <sz val="14"/>
      <name val="Calibri"/>
      <family val="2"/>
      <scheme val="minor"/>
    </font>
    <font>
      <b/>
      <i/>
      <sz val="14"/>
      <color indexed="10"/>
      <name val="Calibri"/>
      <family val="2"/>
      <scheme val="minor"/>
    </font>
    <font>
      <b/>
      <sz val="16"/>
      <color rgb="FF00B050"/>
      <name val="Wingdings 3"/>
      <family val="1"/>
      <charset val="2"/>
    </font>
    <font>
      <b/>
      <sz val="28"/>
      <name val="Calibri"/>
      <family val="2"/>
      <scheme val="minor"/>
    </font>
    <font>
      <b/>
      <i/>
      <sz val="12"/>
      <name val="Calibri"/>
      <family val="2"/>
      <scheme val="minor"/>
    </font>
    <font>
      <b/>
      <sz val="10"/>
      <color theme="0"/>
      <name val="Ameretto"/>
      <charset val="1"/>
    </font>
    <font>
      <sz val="12"/>
      <color rgb="FFFF0000"/>
      <name val="Calibri"/>
      <family val="2"/>
      <charset val="1"/>
      <scheme val="minor"/>
    </font>
    <font>
      <i/>
      <sz val="14"/>
      <color rgb="FFFF0000"/>
      <name val="Calibri"/>
      <family val="2"/>
      <scheme val="minor"/>
    </font>
    <font>
      <b/>
      <sz val="22"/>
      <name val="Arial Rounded MT Bold"/>
      <family val="2"/>
    </font>
    <font>
      <b/>
      <sz val="48"/>
      <color rgb="FFFF0000"/>
      <name val="Calibri"/>
      <family val="2"/>
      <scheme val="minor"/>
    </font>
    <font>
      <b/>
      <i/>
      <sz val="24"/>
      <color rgb="FF00B050"/>
      <name val="Calibri"/>
      <family val="2"/>
      <scheme val="minor"/>
    </font>
    <font>
      <b/>
      <i/>
      <sz val="24"/>
      <color rgb="FF0000CC"/>
      <name val="Calibri"/>
      <family val="2"/>
      <scheme val="minor"/>
    </font>
    <font>
      <b/>
      <sz val="48"/>
      <color rgb="FF33CC33"/>
      <name val="Calibri"/>
      <family val="2"/>
      <scheme val="minor"/>
    </font>
    <font>
      <b/>
      <sz val="48"/>
      <color rgb="FFFFC000"/>
      <name val="Calibri"/>
      <family val="2"/>
      <scheme val="minor"/>
    </font>
    <font>
      <sz val="36"/>
      <name val="VogelWide"/>
      <charset val="1"/>
    </font>
  </fonts>
  <fills count="20">
    <fill>
      <patternFill patternType="none"/>
    </fill>
    <fill>
      <patternFill patternType="gray125"/>
    </fill>
    <fill>
      <patternFill patternType="solid">
        <fgColor indexed="18"/>
        <bgColor indexed="64"/>
      </patternFill>
    </fill>
    <fill>
      <patternFill patternType="solid">
        <fgColor indexed="53"/>
        <bgColor indexed="64"/>
      </patternFill>
    </fill>
    <fill>
      <patternFill patternType="solid">
        <fgColor indexed="42"/>
        <bgColor indexed="64"/>
      </patternFill>
    </fill>
    <fill>
      <patternFill patternType="solid">
        <fgColor indexed="43"/>
        <bgColor indexed="64"/>
      </patternFill>
    </fill>
    <fill>
      <patternFill patternType="solid">
        <fgColor indexed="50"/>
        <bgColor indexed="64"/>
      </patternFill>
    </fill>
    <fill>
      <patternFill patternType="solid">
        <fgColor indexed="47"/>
        <bgColor indexed="64"/>
      </patternFill>
    </fill>
    <fill>
      <patternFill patternType="solid">
        <fgColor indexed="22"/>
        <bgColor indexed="64"/>
      </patternFill>
    </fill>
    <fill>
      <patternFill patternType="solid">
        <fgColor indexed="57"/>
        <bgColor indexed="64"/>
      </patternFill>
    </fill>
    <fill>
      <patternFill patternType="solid">
        <fgColor indexed="15"/>
        <bgColor indexed="64"/>
      </patternFill>
    </fill>
    <fill>
      <patternFill patternType="solid">
        <fgColor indexed="10"/>
        <bgColor indexed="64"/>
      </patternFill>
    </fill>
    <fill>
      <patternFill patternType="solid">
        <fgColor indexed="41"/>
        <bgColor indexed="64"/>
      </patternFill>
    </fill>
    <fill>
      <patternFill patternType="solid">
        <fgColor indexed="51"/>
        <bgColor indexed="64"/>
      </patternFill>
    </fill>
    <fill>
      <patternFill patternType="solid">
        <fgColor indexed="17"/>
        <bgColor indexed="64"/>
      </patternFill>
    </fill>
    <fill>
      <patternFill patternType="solid">
        <fgColor indexed="44"/>
        <bgColor indexed="64"/>
      </patternFill>
    </fill>
    <fill>
      <patternFill patternType="solid">
        <fgColor theme="0"/>
        <bgColor indexed="64"/>
      </patternFill>
    </fill>
    <fill>
      <patternFill patternType="solid">
        <fgColor rgb="FFFF0000"/>
        <bgColor indexed="64"/>
      </patternFill>
    </fill>
    <fill>
      <patternFill patternType="solid">
        <fgColor rgb="FFFFFF00"/>
        <bgColor indexed="64"/>
      </patternFill>
    </fill>
    <fill>
      <patternFill patternType="solid">
        <fgColor theme="8" tint="0.59999389629810485"/>
        <bgColor indexed="64"/>
      </patternFill>
    </fill>
  </fills>
  <borders count="86">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thin">
        <color indexed="64"/>
      </top>
      <bottom style="thin">
        <color indexed="64"/>
      </bottom>
      <diagonal/>
    </border>
    <border>
      <left style="medium">
        <color indexed="10"/>
      </left>
      <right style="medium">
        <color indexed="10"/>
      </right>
      <top style="medium">
        <color indexed="10"/>
      </top>
      <bottom style="thin">
        <color indexed="64"/>
      </bottom>
      <diagonal/>
    </border>
    <border>
      <left style="medium">
        <color indexed="10"/>
      </left>
      <right style="medium">
        <color indexed="10"/>
      </right>
      <top style="thin">
        <color indexed="64"/>
      </top>
      <bottom style="thin">
        <color indexed="64"/>
      </bottom>
      <diagonal/>
    </border>
    <border>
      <left style="medium">
        <color indexed="10"/>
      </left>
      <right style="medium">
        <color indexed="10"/>
      </right>
      <top/>
      <bottom style="medium">
        <color indexed="10"/>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bottom style="thin">
        <color indexed="64"/>
      </bottom>
      <diagonal/>
    </border>
    <border>
      <left/>
      <right/>
      <top style="medium">
        <color indexed="10"/>
      </top>
      <bottom style="medium">
        <color indexed="10"/>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10"/>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DashDot">
        <color indexed="64"/>
      </left>
      <right/>
      <top style="mediumDashDot">
        <color indexed="64"/>
      </top>
      <bottom/>
      <diagonal/>
    </border>
    <border>
      <left/>
      <right style="mediumDashDot">
        <color indexed="64"/>
      </right>
      <top style="mediumDashDot">
        <color indexed="64"/>
      </top>
      <bottom/>
      <diagonal/>
    </border>
    <border>
      <left style="mediumDashDot">
        <color indexed="64"/>
      </left>
      <right/>
      <top/>
      <bottom/>
      <diagonal/>
    </border>
    <border>
      <left/>
      <right style="mediumDashDot">
        <color indexed="64"/>
      </right>
      <top/>
      <bottom/>
      <diagonal/>
    </border>
    <border>
      <left style="mediumDashDot">
        <color indexed="64"/>
      </left>
      <right/>
      <top/>
      <bottom style="mediumDashDot">
        <color indexed="64"/>
      </bottom>
      <diagonal/>
    </border>
    <border>
      <left/>
      <right/>
      <top/>
      <bottom style="mediumDashDot">
        <color indexed="64"/>
      </bottom>
      <diagonal/>
    </border>
    <border>
      <left/>
      <right style="mediumDashDot">
        <color indexed="64"/>
      </right>
      <top/>
      <bottom style="mediumDashDot">
        <color indexed="64"/>
      </bottom>
      <diagonal/>
    </border>
    <border>
      <left style="medium">
        <color indexed="8"/>
      </left>
      <right style="medium">
        <color indexed="8"/>
      </right>
      <top style="medium">
        <color indexed="8"/>
      </top>
      <bottom style="medium">
        <color indexed="8"/>
      </bottom>
      <diagonal/>
    </border>
    <border>
      <left/>
      <right style="medium">
        <color indexed="64"/>
      </right>
      <top style="medium">
        <color indexed="10"/>
      </top>
      <bottom/>
      <diagonal/>
    </border>
    <border>
      <left style="thick">
        <color indexed="12"/>
      </left>
      <right style="thick">
        <color indexed="12"/>
      </right>
      <top style="thick">
        <color indexed="12"/>
      </top>
      <bottom style="thick">
        <color indexed="12"/>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style="mediumDashDot">
        <color indexed="64"/>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10"/>
      </right>
      <top style="medium">
        <color indexed="10"/>
      </top>
      <bottom/>
      <diagonal/>
    </border>
    <border>
      <left/>
      <right style="medium">
        <color indexed="10"/>
      </right>
      <top/>
      <bottom/>
      <diagonal/>
    </border>
    <border>
      <left/>
      <right style="medium">
        <color indexed="10"/>
      </right>
      <top/>
      <bottom style="medium">
        <color indexed="10"/>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8"/>
      </left>
      <right/>
      <top style="medium">
        <color indexed="8"/>
      </top>
      <bottom style="medium">
        <color indexed="8"/>
      </bottom>
      <diagonal/>
    </border>
    <border>
      <left/>
      <right style="medium">
        <color indexed="8"/>
      </right>
      <top style="medium">
        <color indexed="8"/>
      </top>
      <bottom style="medium">
        <color indexed="8"/>
      </bottom>
      <diagonal/>
    </border>
    <border>
      <left/>
      <right style="medium">
        <color rgb="FFFF0000"/>
      </right>
      <top style="medium">
        <color indexed="64"/>
      </top>
      <bottom style="medium">
        <color indexed="64"/>
      </bottom>
      <diagonal/>
    </border>
    <border>
      <left style="medium">
        <color rgb="FFFF0000"/>
      </left>
      <right/>
      <top style="medium">
        <color indexed="64"/>
      </top>
      <bottom style="medium">
        <color indexed="64"/>
      </bottom>
      <diagonal/>
    </border>
    <border>
      <left/>
      <right/>
      <top style="mediumDashDotDot">
        <color auto="1"/>
      </top>
      <bottom/>
      <diagonal/>
    </border>
    <border>
      <left/>
      <right style="mediumDashDotDot">
        <color auto="1"/>
      </right>
      <top style="mediumDashDotDot">
        <color auto="1"/>
      </top>
      <bottom/>
      <diagonal/>
    </border>
    <border>
      <left/>
      <right style="mediumDashDotDot">
        <color auto="1"/>
      </right>
      <top/>
      <bottom/>
      <diagonal/>
    </border>
    <border>
      <left/>
      <right/>
      <top/>
      <bottom style="mediumDashDotDot">
        <color auto="1"/>
      </bottom>
      <diagonal/>
    </border>
    <border>
      <left/>
      <right style="mediumDashDotDot">
        <color auto="1"/>
      </right>
      <top/>
      <bottom style="mediumDashDotDot">
        <color auto="1"/>
      </bottom>
      <diagonal/>
    </border>
  </borders>
  <cellStyleXfs count="3">
    <xf numFmtId="0" fontId="0" fillId="0" borderId="0">
      <alignment horizontal="left" vertical="top" wrapText="1"/>
    </xf>
    <xf numFmtId="0" fontId="1" fillId="0" borderId="0"/>
    <xf numFmtId="0" fontId="83" fillId="0" borderId="0"/>
  </cellStyleXfs>
  <cellXfs count="354">
    <xf numFmtId="0" fontId="0" fillId="0" borderId="0" xfId="0">
      <alignment horizontal="left" vertical="top" wrapText="1"/>
    </xf>
    <xf numFmtId="0" fontId="0" fillId="0" borderId="1" xfId="0" applyBorder="1">
      <alignment horizontal="left" vertical="top" wrapText="1"/>
    </xf>
    <xf numFmtId="0" fontId="0" fillId="0" borderId="2" xfId="0" applyBorder="1">
      <alignment horizontal="left" vertical="top" wrapText="1"/>
    </xf>
    <xf numFmtId="0" fontId="0" fillId="0" borderId="2" xfId="0" applyBorder="1" applyAlignment="1">
      <alignment horizontal="right" vertical="top" wrapText="1"/>
    </xf>
    <xf numFmtId="0" fontId="0" fillId="0" borderId="3" xfId="0" applyBorder="1">
      <alignment horizontal="left" vertical="top" wrapText="1"/>
    </xf>
    <xf numFmtId="0" fontId="0" fillId="0" borderId="4" xfId="0" applyBorder="1">
      <alignment horizontal="left" vertical="top" wrapText="1"/>
    </xf>
    <xf numFmtId="0" fontId="3" fillId="0" borderId="0" xfId="0" applyFont="1">
      <alignment horizontal="left" vertical="top" wrapText="1"/>
    </xf>
    <xf numFmtId="0" fontId="3" fillId="0" borderId="0" xfId="0" applyFont="1" applyAlignment="1">
      <alignment horizontal="right" vertical="top" wrapText="1"/>
    </xf>
    <xf numFmtId="0" fontId="3" fillId="0" borderId="5" xfId="0" applyFont="1" applyBorder="1">
      <alignment horizontal="left" vertical="top" wrapText="1"/>
    </xf>
    <xf numFmtId="0" fontId="5" fillId="0" borderId="0" xfId="0" applyFont="1">
      <alignment horizontal="left" vertical="top" wrapText="1"/>
    </xf>
    <xf numFmtId="0" fontId="5" fillId="0" borderId="5" xfId="0" applyFont="1" applyBorder="1">
      <alignment horizontal="left" vertical="top" wrapText="1"/>
    </xf>
    <xf numFmtId="0" fontId="6" fillId="0" borderId="0" xfId="0" applyFont="1">
      <alignment horizontal="left" vertical="top" wrapText="1"/>
    </xf>
    <xf numFmtId="0" fontId="0" fillId="2" borderId="6" xfId="0" applyFill="1" applyBorder="1">
      <alignment horizontal="left" vertical="top" wrapText="1"/>
    </xf>
    <xf numFmtId="0" fontId="0" fillId="2" borderId="7" xfId="0" applyFill="1" applyBorder="1">
      <alignment horizontal="left" vertical="top" wrapText="1"/>
    </xf>
    <xf numFmtId="0" fontId="7" fillId="2" borderId="7" xfId="0" applyFont="1" applyFill="1" applyBorder="1" applyAlignment="1">
      <alignment horizontal="center" vertical="top" wrapText="1"/>
    </xf>
    <xf numFmtId="0" fontId="0" fillId="2" borderId="8" xfId="0" applyFill="1" applyBorder="1">
      <alignment horizontal="left" vertical="top" wrapText="1"/>
    </xf>
    <xf numFmtId="0" fontId="0" fillId="0" borderId="5" xfId="0" applyBorder="1">
      <alignment horizontal="left" vertical="top" wrapText="1"/>
    </xf>
    <xf numFmtId="0" fontId="0" fillId="2" borderId="9" xfId="0" applyFill="1" applyBorder="1">
      <alignment horizontal="left" vertical="top" wrapText="1"/>
    </xf>
    <xf numFmtId="0" fontId="0" fillId="3" borderId="0" xfId="0" applyFill="1">
      <alignment horizontal="left" vertical="top" wrapText="1"/>
    </xf>
    <xf numFmtId="0" fontId="7" fillId="3" borderId="0" xfId="0" applyFont="1" applyFill="1" applyAlignment="1">
      <alignment horizontal="center" vertical="top" wrapText="1"/>
    </xf>
    <xf numFmtId="0" fontId="0" fillId="2" borderId="10" xfId="0" applyFill="1" applyBorder="1">
      <alignment horizontal="left" vertical="top" wrapText="1"/>
    </xf>
    <xf numFmtId="0" fontId="8" fillId="0" borderId="0" xfId="0" applyFont="1" applyAlignment="1">
      <alignment horizontal="center" vertical="top" wrapText="1"/>
    </xf>
    <xf numFmtId="0" fontId="9" fillId="3" borderId="0" xfId="0" applyFont="1" applyFill="1" applyAlignment="1">
      <alignment horizontal="center" vertical="center" wrapText="1"/>
    </xf>
    <xf numFmtId="0" fontId="8" fillId="3" borderId="0" xfId="0" applyFont="1" applyFill="1">
      <alignment horizontal="left" vertical="top" wrapText="1"/>
    </xf>
    <xf numFmtId="0" fontId="0" fillId="4" borderId="0" xfId="0" applyFill="1">
      <alignment horizontal="left" vertical="top" wrapText="1"/>
    </xf>
    <xf numFmtId="0" fontId="0" fillId="4" borderId="0" xfId="0" applyFill="1" applyAlignment="1">
      <alignment horizontal="right" vertical="top" wrapText="1"/>
    </xf>
    <xf numFmtId="0" fontId="10" fillId="4" borderId="0" xfId="0" applyFont="1" applyFill="1" applyAlignment="1">
      <alignment horizontal="center" vertical="top" wrapText="1"/>
    </xf>
    <xf numFmtId="0" fontId="12" fillId="5" borderId="11" xfId="0" applyFont="1" applyFill="1" applyBorder="1" applyAlignment="1">
      <alignment horizontal="left" vertical="center" wrapText="1"/>
    </xf>
    <xf numFmtId="10" fontId="12" fillId="5" borderId="12" xfId="0" applyNumberFormat="1" applyFont="1" applyFill="1" applyBorder="1" applyAlignment="1">
      <alignment horizontal="left" vertical="center" wrapText="1"/>
    </xf>
    <xf numFmtId="10" fontId="12" fillId="5" borderId="13" xfId="0" applyNumberFormat="1" applyFont="1" applyFill="1" applyBorder="1" applyAlignment="1">
      <alignment horizontal="left" vertical="center" wrapText="1"/>
    </xf>
    <xf numFmtId="10" fontId="12" fillId="5" borderId="14" xfId="0" applyNumberFormat="1" applyFont="1" applyFill="1" applyBorder="1" applyAlignment="1">
      <alignment horizontal="left" vertical="center" wrapText="1"/>
    </xf>
    <xf numFmtId="0" fontId="13" fillId="4" borderId="0" xfId="0" applyFont="1" applyFill="1" applyAlignment="1">
      <alignment horizontal="left" vertical="center" wrapText="1"/>
    </xf>
    <xf numFmtId="0" fontId="14" fillId="4" borderId="0" xfId="0" applyFont="1" applyFill="1" applyAlignment="1">
      <alignment vertical="top" wrapText="1"/>
    </xf>
    <xf numFmtId="0" fontId="0" fillId="6" borderId="0" xfId="0" applyFill="1">
      <alignment horizontal="left" vertical="top" wrapText="1"/>
    </xf>
    <xf numFmtId="0" fontId="15" fillId="6" borderId="0" xfId="0" applyFont="1" applyFill="1" applyAlignment="1">
      <alignment horizontal="right" vertical="center" wrapText="1"/>
    </xf>
    <xf numFmtId="0" fontId="16" fillId="6" borderId="0" xfId="0" applyFont="1" applyFill="1" applyAlignment="1">
      <alignment horizontal="right" vertical="center" wrapText="1"/>
    </xf>
    <xf numFmtId="0" fontId="17" fillId="6" borderId="0" xfId="0" applyFont="1" applyFill="1" applyAlignment="1">
      <alignment horizontal="left" vertical="center" wrapText="1"/>
    </xf>
    <xf numFmtId="0" fontId="18" fillId="6" borderId="0" xfId="0" applyFont="1" applyFill="1" applyAlignment="1">
      <alignment horizontal="center" vertical="center" wrapText="1"/>
    </xf>
    <xf numFmtId="0" fontId="19" fillId="6" borderId="0" xfId="0" applyFont="1" applyFill="1" applyAlignment="1">
      <alignment vertical="top" wrapText="1"/>
    </xf>
    <xf numFmtId="0" fontId="20" fillId="0" borderId="4" xfId="0" applyFont="1" applyBorder="1" applyAlignment="1">
      <alignment horizontal="center" vertical="top" wrapText="1"/>
    </xf>
    <xf numFmtId="0" fontId="20" fillId="0" borderId="0" xfId="0" applyFont="1" applyAlignment="1">
      <alignment horizontal="center" vertical="top" wrapText="1"/>
    </xf>
    <xf numFmtId="0" fontId="20" fillId="2" borderId="15" xfId="0" applyFont="1" applyFill="1" applyBorder="1" applyAlignment="1">
      <alignment horizontal="center" vertical="top" wrapText="1"/>
    </xf>
    <xf numFmtId="0" fontId="20" fillId="2" borderId="16" xfId="0" applyFont="1" applyFill="1" applyBorder="1" applyAlignment="1">
      <alignment horizontal="center" vertical="top" wrapText="1"/>
    </xf>
    <xf numFmtId="0" fontId="0" fillId="2" borderId="16" xfId="0" applyFill="1" applyBorder="1">
      <alignment horizontal="left" vertical="top" wrapText="1"/>
    </xf>
    <xf numFmtId="0" fontId="0" fillId="2" borderId="16" xfId="0" applyFill="1" applyBorder="1" applyAlignment="1">
      <alignment horizontal="right" vertical="top" wrapText="1"/>
    </xf>
    <xf numFmtId="0" fontId="0" fillId="2" borderId="17" xfId="0" applyFill="1" applyBorder="1">
      <alignment horizontal="left" vertical="top" wrapText="1"/>
    </xf>
    <xf numFmtId="0" fontId="1" fillId="7" borderId="18" xfId="1" applyFill="1" applyBorder="1" applyAlignment="1">
      <alignment vertical="top"/>
    </xf>
    <xf numFmtId="9" fontId="20" fillId="0" borderId="18" xfId="0" applyNumberFormat="1" applyFont="1" applyBorder="1">
      <alignment horizontal="left" vertical="top" wrapText="1"/>
    </xf>
    <xf numFmtId="0" fontId="20" fillId="0" borderId="0" xfId="0" applyFont="1">
      <alignment horizontal="left" vertical="top" wrapText="1"/>
    </xf>
    <xf numFmtId="0" fontId="0" fillId="0" borderId="0" xfId="0" applyAlignment="1">
      <alignment horizontal="right" vertical="top" wrapText="1"/>
    </xf>
    <xf numFmtId="0" fontId="0" fillId="0" borderId="0" xfId="0" applyAlignment="1">
      <alignment horizontal="center" vertical="top" wrapText="1"/>
    </xf>
    <xf numFmtId="0" fontId="0" fillId="0" borderId="19" xfId="0" applyBorder="1">
      <alignment horizontal="left" vertical="top" wrapText="1"/>
    </xf>
    <xf numFmtId="0" fontId="22" fillId="0" borderId="0" xfId="0" applyFont="1" applyAlignment="1">
      <alignment horizontal="center" vertical="top" wrapText="1"/>
    </xf>
    <xf numFmtId="0" fontId="26" fillId="2" borderId="20" xfId="1" applyFont="1" applyFill="1" applyBorder="1" applyAlignment="1">
      <alignment horizontal="left" vertical="center"/>
    </xf>
    <xf numFmtId="0" fontId="1" fillId="8" borderId="0" xfId="1" applyFill="1"/>
    <xf numFmtId="0" fontId="0" fillId="0" borderId="21" xfId="0" applyBorder="1" applyAlignment="1">
      <alignment horizontal="center" vertical="center" wrapText="1"/>
    </xf>
    <xf numFmtId="0" fontId="28" fillId="0" borderId="22" xfId="0" applyFont="1" applyBorder="1" applyAlignment="1">
      <alignment horizontal="center" vertical="center" wrapText="1"/>
    </xf>
    <xf numFmtId="0" fontId="28" fillId="0" borderId="23" xfId="0" applyFont="1" applyBorder="1" applyAlignment="1">
      <alignment horizontal="center" vertical="center" wrapText="1"/>
    </xf>
    <xf numFmtId="0" fontId="28" fillId="0" borderId="24" xfId="0" applyFont="1" applyBorder="1" applyAlignment="1">
      <alignment horizontal="center" vertical="center" wrapText="1"/>
    </xf>
    <xf numFmtId="0" fontId="29" fillId="0" borderId="25" xfId="1" applyFont="1" applyBorder="1" applyAlignment="1">
      <alignment horizontal="center"/>
    </xf>
    <xf numFmtId="0" fontId="29" fillId="0" borderId="26" xfId="1" applyFont="1" applyBorder="1" applyAlignment="1">
      <alignment horizontal="center"/>
    </xf>
    <xf numFmtId="0" fontId="1" fillId="0" borderId="27" xfId="1" applyBorder="1" applyAlignment="1">
      <alignment horizontal="center"/>
    </xf>
    <xf numFmtId="0" fontId="1" fillId="0" borderId="28" xfId="1" applyBorder="1" applyAlignment="1">
      <alignment horizontal="center"/>
    </xf>
    <xf numFmtId="0" fontId="1" fillId="8" borderId="18" xfId="1" applyFill="1" applyBorder="1"/>
    <xf numFmtId="0" fontId="29" fillId="0" borderId="21" xfId="1" applyFont="1" applyBorder="1" applyAlignment="1">
      <alignment horizontal="center"/>
    </xf>
    <xf numFmtId="0" fontId="29" fillId="0" borderId="29" xfId="1" applyFont="1" applyBorder="1" applyAlignment="1">
      <alignment horizontal="center"/>
    </xf>
    <xf numFmtId="0" fontId="1" fillId="0" borderId="21" xfId="1" applyBorder="1" applyAlignment="1">
      <alignment horizontal="center"/>
    </xf>
    <xf numFmtId="0" fontId="1" fillId="0" borderId="30" xfId="1" applyBorder="1" applyAlignment="1">
      <alignment horizontal="center"/>
    </xf>
    <xf numFmtId="0" fontId="1" fillId="0" borderId="11" xfId="1" applyBorder="1" applyAlignment="1">
      <alignment horizontal="left"/>
    </xf>
    <xf numFmtId="0" fontId="29" fillId="0" borderId="1" xfId="1" applyFont="1" applyBorder="1" applyAlignment="1">
      <alignment horizontal="center"/>
    </xf>
    <xf numFmtId="0" fontId="29" fillId="0" borderId="31" xfId="1" applyFont="1" applyBorder="1" applyAlignment="1">
      <alignment horizontal="center"/>
    </xf>
    <xf numFmtId="0" fontId="1" fillId="0" borderId="1" xfId="1" applyBorder="1" applyAlignment="1">
      <alignment horizontal="center"/>
    </xf>
    <xf numFmtId="0" fontId="1" fillId="0" borderId="32" xfId="1" applyBorder="1" applyAlignment="1">
      <alignment horizontal="center"/>
    </xf>
    <xf numFmtId="0" fontId="30" fillId="0" borderId="33" xfId="1" applyFont="1" applyBorder="1" applyAlignment="1">
      <alignment horizontal="center"/>
    </xf>
    <xf numFmtId="0" fontId="29" fillId="0" borderId="22" xfId="1" applyFont="1" applyBorder="1" applyAlignment="1">
      <alignment horizontal="center"/>
    </xf>
    <xf numFmtId="0" fontId="31" fillId="0" borderId="2" xfId="1" applyFont="1" applyBorder="1"/>
    <xf numFmtId="0" fontId="30" fillId="4" borderId="6" xfId="1" applyFont="1" applyFill="1" applyBorder="1" applyAlignment="1">
      <alignment horizontal="center"/>
    </xf>
    <xf numFmtId="0" fontId="1" fillId="9" borderId="34" xfId="1" applyFill="1" applyBorder="1" applyAlignment="1">
      <alignment horizontal="right"/>
    </xf>
    <xf numFmtId="0" fontId="26" fillId="2" borderId="35" xfId="1" applyFont="1" applyFill="1" applyBorder="1" applyAlignment="1">
      <alignment horizontal="left" vertical="center"/>
    </xf>
    <xf numFmtId="0" fontId="28" fillId="0" borderId="36" xfId="0" applyFont="1" applyBorder="1" applyAlignment="1">
      <alignment horizontal="center" vertical="center" wrapText="1"/>
    </xf>
    <xf numFmtId="0" fontId="28" fillId="0" borderId="37" xfId="0" applyFont="1" applyBorder="1" applyAlignment="1">
      <alignment horizontal="center" vertical="center" wrapText="1"/>
    </xf>
    <xf numFmtId="0" fontId="28" fillId="0" borderId="38" xfId="0" applyFont="1" applyBorder="1" applyAlignment="1">
      <alignment horizontal="center" vertical="center" wrapText="1"/>
    </xf>
    <xf numFmtId="0" fontId="24" fillId="0" borderId="0" xfId="0" applyFont="1" applyAlignment="1">
      <alignment horizontal="left" vertical="center" wrapText="1"/>
    </xf>
    <xf numFmtId="0" fontId="17" fillId="0" borderId="0" xfId="0" applyFont="1" applyAlignment="1">
      <alignment horizontal="center" vertical="center" wrapText="1"/>
    </xf>
    <xf numFmtId="0" fontId="1" fillId="0" borderId="2" xfId="1" applyBorder="1" applyAlignment="1">
      <alignment horizontal="left"/>
    </xf>
    <xf numFmtId="0" fontId="33" fillId="0" borderId="0" xfId="0" applyFont="1">
      <alignment horizontal="left" vertical="top" wrapText="1"/>
    </xf>
    <xf numFmtId="0" fontId="34" fillId="0" borderId="0" xfId="0" applyFont="1" applyAlignment="1">
      <alignment horizontal="left" vertical="center" wrapText="1"/>
    </xf>
    <xf numFmtId="0" fontId="34" fillId="0" borderId="0" xfId="0" quotePrefix="1" applyFont="1" applyAlignment="1">
      <alignment horizontal="left" vertical="center" wrapText="1"/>
    </xf>
    <xf numFmtId="0" fontId="35" fillId="0" borderId="0" xfId="0" applyFont="1">
      <alignment horizontal="left" vertical="top" wrapText="1"/>
    </xf>
    <xf numFmtId="0" fontId="37" fillId="5" borderId="0" xfId="0" applyFont="1" applyFill="1" applyAlignment="1">
      <alignment horizontal="left" vertical="center" wrapText="1"/>
    </xf>
    <xf numFmtId="0" fontId="1" fillId="8" borderId="39" xfId="1" applyFill="1" applyBorder="1"/>
    <xf numFmtId="0" fontId="1" fillId="8" borderId="11" xfId="1" applyFill="1" applyBorder="1"/>
    <xf numFmtId="164" fontId="1" fillId="10" borderId="28" xfId="1" applyNumberFormat="1" applyFill="1" applyBorder="1" applyAlignment="1" applyProtection="1">
      <alignment horizontal="right"/>
      <protection locked="0"/>
    </xf>
    <xf numFmtId="164" fontId="47" fillId="11" borderId="34" xfId="1" applyNumberFormat="1" applyFont="1" applyFill="1" applyBorder="1" applyAlignment="1">
      <alignment horizontal="right"/>
    </xf>
    <xf numFmtId="0" fontId="42" fillId="0" borderId="0" xfId="0" applyFont="1" applyAlignment="1">
      <alignment horizontal="center" vertical="center" wrapText="1"/>
    </xf>
    <xf numFmtId="0" fontId="51" fillId="0" borderId="0" xfId="0" applyFont="1">
      <alignment horizontal="left" vertical="top" wrapText="1"/>
    </xf>
    <xf numFmtId="164" fontId="51" fillId="0" borderId="0" xfId="1" applyNumberFormat="1" applyFont="1" applyAlignment="1" applyProtection="1">
      <alignment horizontal="right"/>
      <protection locked="0"/>
    </xf>
    <xf numFmtId="164" fontId="52" fillId="0" borderId="0" xfId="1" applyNumberFormat="1" applyFont="1" applyAlignment="1">
      <alignment horizontal="right"/>
    </xf>
    <xf numFmtId="0" fontId="29" fillId="0" borderId="42" xfId="1" applyFont="1" applyBorder="1" applyAlignment="1">
      <alignment horizontal="center"/>
    </xf>
    <xf numFmtId="0" fontId="21" fillId="4" borderId="18" xfId="0" applyFont="1" applyFill="1" applyBorder="1" applyAlignment="1">
      <alignment horizontal="center" vertical="top" wrapText="1"/>
    </xf>
    <xf numFmtId="0" fontId="0" fillId="0" borderId="0" xfId="0" quotePrefix="1">
      <alignment horizontal="left" vertical="top" wrapText="1"/>
    </xf>
    <xf numFmtId="0" fontId="20" fillId="0" borderId="25" xfId="0" applyFont="1" applyBorder="1" applyAlignment="1">
      <alignment horizontal="center" vertical="top" wrapText="1"/>
    </xf>
    <xf numFmtId="0" fontId="20" fillId="0" borderId="39" xfId="0" applyFont="1" applyBorder="1" applyAlignment="1">
      <alignment horizontal="center" vertical="top" wrapText="1"/>
    </xf>
    <xf numFmtId="0" fontId="0" fillId="0" borderId="39" xfId="0" applyBorder="1">
      <alignment horizontal="left" vertical="top" wrapText="1"/>
    </xf>
    <xf numFmtId="0" fontId="0" fillId="0" borderId="39" xfId="0" applyBorder="1" applyAlignment="1">
      <alignment horizontal="right" vertical="top" wrapText="1"/>
    </xf>
    <xf numFmtId="0" fontId="20" fillId="0" borderId="2" xfId="0" applyFont="1" applyBorder="1" applyAlignment="1">
      <alignment horizontal="center" vertical="top" wrapText="1"/>
    </xf>
    <xf numFmtId="0" fontId="5" fillId="0" borderId="0" xfId="0" applyFont="1" applyAlignment="1">
      <alignment vertical="top" wrapText="1"/>
    </xf>
    <xf numFmtId="0" fontId="5" fillId="0" borderId="5" xfId="0" applyFont="1" applyBorder="1" applyAlignment="1">
      <alignment vertical="center" wrapText="1"/>
    </xf>
    <xf numFmtId="0" fontId="6" fillId="0" borderId="21" xfId="0" applyFont="1" applyBorder="1">
      <alignment horizontal="left" vertical="top" wrapText="1"/>
    </xf>
    <xf numFmtId="0" fontId="1" fillId="9" borderId="0" xfId="1" applyFill="1" applyAlignment="1">
      <alignment horizontal="right"/>
    </xf>
    <xf numFmtId="0" fontId="29" fillId="0" borderId="0" xfId="1" applyFont="1" applyAlignment="1">
      <alignment horizontal="left"/>
    </xf>
    <xf numFmtId="164" fontId="47" fillId="0" borderId="0" xfId="1" applyNumberFormat="1" applyFont="1" applyAlignment="1">
      <alignment horizontal="right"/>
    </xf>
    <xf numFmtId="0" fontId="0" fillId="0" borderId="43" xfId="0" applyBorder="1">
      <alignment horizontal="left" vertical="top" wrapText="1"/>
    </xf>
    <xf numFmtId="164" fontId="52" fillId="0" borderId="44" xfId="1" applyNumberFormat="1" applyFont="1" applyBorder="1" applyAlignment="1">
      <alignment horizontal="right"/>
    </xf>
    <xf numFmtId="0" fontId="0" fillId="0" borderId="45" xfId="0" applyBorder="1">
      <alignment horizontal="left" vertical="top" wrapText="1"/>
    </xf>
    <xf numFmtId="164" fontId="52" fillId="0" borderId="46" xfId="1" applyNumberFormat="1" applyFont="1" applyBorder="1" applyAlignment="1">
      <alignment horizontal="right"/>
    </xf>
    <xf numFmtId="0" fontId="0" fillId="0" borderId="46" xfId="0" applyBorder="1">
      <alignment horizontal="left" vertical="top" wrapText="1"/>
    </xf>
    <xf numFmtId="0" fontId="0" fillId="0" borderId="47" xfId="0" applyBorder="1">
      <alignment horizontal="left" vertical="top" wrapText="1"/>
    </xf>
    <xf numFmtId="0" fontId="0" fillId="0" borderId="48" xfId="0" applyBorder="1">
      <alignment horizontal="left" vertical="top" wrapText="1"/>
    </xf>
    <xf numFmtId="0" fontId="29" fillId="0" borderId="48" xfId="1" applyFont="1" applyBorder="1" applyAlignment="1">
      <alignment horizontal="left"/>
    </xf>
    <xf numFmtId="164" fontId="47" fillId="0" borderId="48" xfId="1" applyNumberFormat="1" applyFont="1" applyBorder="1" applyAlignment="1">
      <alignment horizontal="right"/>
    </xf>
    <xf numFmtId="164" fontId="52" fillId="0" borderId="49" xfId="1" applyNumberFormat="1" applyFont="1" applyBorder="1" applyAlignment="1">
      <alignment horizontal="right"/>
    </xf>
    <xf numFmtId="0" fontId="1" fillId="12" borderId="18" xfId="1" applyFill="1" applyBorder="1" applyAlignment="1" applyProtection="1">
      <alignment horizontal="left"/>
      <protection locked="0"/>
    </xf>
    <xf numFmtId="0" fontId="1" fillId="7" borderId="18" xfId="1" applyFill="1" applyBorder="1" applyProtection="1">
      <protection locked="0"/>
    </xf>
    <xf numFmtId="0" fontId="1" fillId="12" borderId="18" xfId="1" quotePrefix="1" applyFill="1" applyBorder="1" applyProtection="1">
      <protection locked="0"/>
    </xf>
    <xf numFmtId="0" fontId="1" fillId="7" borderId="18" xfId="1" applyFill="1" applyBorder="1"/>
    <xf numFmtId="0" fontId="1" fillId="12" borderId="18" xfId="1" applyFill="1" applyBorder="1" applyProtection="1">
      <protection locked="0"/>
    </xf>
    <xf numFmtId="0" fontId="66" fillId="0" borderId="50" xfId="0" applyFont="1" applyBorder="1" applyAlignment="1">
      <alignment horizontal="center" vertical="center" wrapText="1"/>
    </xf>
    <xf numFmtId="0" fontId="68" fillId="0" borderId="50" xfId="0" applyFont="1" applyBorder="1" applyAlignment="1">
      <alignment vertical="top" wrapText="1"/>
    </xf>
    <xf numFmtId="0" fontId="70" fillId="0" borderId="50" xfId="0" applyFont="1" applyBorder="1" applyAlignment="1">
      <alignment vertical="top" wrapText="1"/>
    </xf>
    <xf numFmtId="0" fontId="73" fillId="11" borderId="27" xfId="1" applyFont="1" applyFill="1" applyBorder="1" applyAlignment="1">
      <alignment horizontal="center" vertical="center"/>
    </xf>
    <xf numFmtId="0" fontId="73" fillId="11" borderId="28" xfId="1" applyFont="1" applyFill="1" applyBorder="1" applyAlignment="1">
      <alignment horizontal="center" vertical="center"/>
    </xf>
    <xf numFmtId="0" fontId="67" fillId="13" borderId="27" xfId="1" applyFont="1" applyFill="1" applyBorder="1" applyAlignment="1">
      <alignment horizontal="center" vertical="center"/>
    </xf>
    <xf numFmtId="0" fontId="73" fillId="14" borderId="26" xfId="1" applyFont="1" applyFill="1" applyBorder="1" applyAlignment="1">
      <alignment horizontal="center" vertical="center"/>
    </xf>
    <xf numFmtId="0" fontId="73" fillId="14" borderId="27" xfId="1" applyFont="1" applyFill="1" applyBorder="1" applyAlignment="1">
      <alignment horizontal="center" vertical="center"/>
    </xf>
    <xf numFmtId="0" fontId="1" fillId="8" borderId="0" xfId="1" applyFill="1" applyProtection="1">
      <protection locked="0"/>
    </xf>
    <xf numFmtId="0" fontId="37" fillId="5" borderId="0" xfId="0" applyFont="1" applyFill="1" applyAlignment="1">
      <alignment horizontal="right" vertical="top" wrapText="1"/>
    </xf>
    <xf numFmtId="0" fontId="0" fillId="0" borderId="28" xfId="1" applyFont="1" applyBorder="1" applyAlignment="1">
      <alignment horizontal="center"/>
    </xf>
    <xf numFmtId="0" fontId="0" fillId="0" borderId="30" xfId="1" applyFont="1" applyBorder="1" applyAlignment="1">
      <alignment horizontal="center"/>
    </xf>
    <xf numFmtId="0" fontId="75" fillId="0" borderId="0" xfId="0" applyFont="1">
      <alignment horizontal="left" vertical="top" wrapText="1"/>
    </xf>
    <xf numFmtId="0" fontId="17" fillId="0" borderId="35" xfId="0" applyFont="1" applyBorder="1" applyAlignment="1">
      <alignment vertical="center" wrapText="1"/>
    </xf>
    <xf numFmtId="0" fontId="17" fillId="0" borderId="51" xfId="0" applyFont="1" applyBorder="1" applyAlignment="1">
      <alignment vertical="center" wrapText="1"/>
    </xf>
    <xf numFmtId="0" fontId="76" fillId="0" borderId="79" xfId="0" applyFont="1" applyBorder="1" applyAlignment="1">
      <alignment horizontal="center" vertical="center" wrapText="1"/>
    </xf>
    <xf numFmtId="0" fontId="0" fillId="0" borderId="21" xfId="1" applyFont="1" applyBorder="1" applyAlignment="1">
      <alignment horizontal="center"/>
    </xf>
    <xf numFmtId="0" fontId="0" fillId="0" borderId="27" xfId="1" applyFont="1" applyBorder="1" applyAlignment="1">
      <alignment horizontal="center"/>
    </xf>
    <xf numFmtId="0" fontId="55" fillId="16" borderId="52" xfId="0" applyFont="1" applyFill="1" applyBorder="1" applyAlignment="1">
      <alignment horizontal="center" vertical="center" wrapText="1"/>
    </xf>
    <xf numFmtId="164" fontId="0" fillId="10" borderId="28" xfId="1" applyNumberFormat="1" applyFont="1" applyFill="1" applyBorder="1" applyAlignment="1" applyProtection="1">
      <alignment horizontal="right"/>
      <protection locked="0"/>
    </xf>
    <xf numFmtId="0" fontId="11" fillId="4" borderId="0" xfId="0" applyFont="1" applyFill="1" applyAlignment="1">
      <alignment horizontal="center" vertical="center" textRotation="255" wrapText="1"/>
    </xf>
    <xf numFmtId="0" fontId="84" fillId="0" borderId="0" xfId="2" applyFont="1"/>
    <xf numFmtId="0" fontId="83" fillId="0" borderId="0" xfId="2"/>
    <xf numFmtId="0" fontId="87" fillId="0" borderId="0" xfId="0" applyFont="1">
      <alignment horizontal="left" vertical="top" wrapText="1"/>
    </xf>
    <xf numFmtId="0" fontId="88" fillId="0" borderId="0" xfId="0" applyFont="1">
      <alignment horizontal="left" vertical="top" wrapText="1"/>
    </xf>
    <xf numFmtId="0" fontId="89" fillId="0" borderId="0" xfId="0" applyFont="1">
      <alignment horizontal="left" vertical="top" wrapText="1"/>
    </xf>
    <xf numFmtId="0" fontId="89" fillId="0" borderId="0" xfId="0" applyFont="1" applyAlignment="1">
      <alignment vertical="top" wrapText="1"/>
    </xf>
    <xf numFmtId="0" fontId="93" fillId="0" borderId="40" xfId="0" applyFont="1" applyBorder="1">
      <alignment horizontal="left" vertical="top" wrapText="1"/>
    </xf>
    <xf numFmtId="0" fontId="93" fillId="0" borderId="41" xfId="0" applyFont="1" applyBorder="1">
      <alignment horizontal="left" vertical="top" wrapText="1"/>
    </xf>
    <xf numFmtId="0" fontId="89" fillId="0" borderId="18" xfId="0" applyFont="1" applyBorder="1" applyAlignment="1">
      <alignment vertical="top" wrapText="1"/>
    </xf>
    <xf numFmtId="0" fontId="89" fillId="0" borderId="18" xfId="0" applyFont="1" applyBorder="1" applyAlignment="1">
      <alignment horizontal="center" vertical="top" wrapText="1"/>
    </xf>
    <xf numFmtId="165" fontId="88" fillId="0" borderId="0" xfId="0" applyNumberFormat="1" applyFont="1" applyAlignment="1">
      <alignment vertical="center" wrapText="1"/>
    </xf>
    <xf numFmtId="165" fontId="88" fillId="0" borderId="1" xfId="0" applyNumberFormat="1" applyFont="1" applyBorder="1" applyAlignment="1">
      <alignment horizontal="right" vertical="center" wrapText="1"/>
    </xf>
    <xf numFmtId="166" fontId="88" fillId="0" borderId="3" xfId="0" applyNumberFormat="1" applyFont="1" applyBorder="1" applyAlignment="1">
      <alignment horizontal="left" vertical="center" wrapText="1"/>
    </xf>
    <xf numFmtId="167" fontId="89" fillId="0" borderId="0" xfId="0" applyNumberFormat="1" applyFont="1" applyAlignment="1">
      <alignment vertical="top" wrapText="1"/>
    </xf>
    <xf numFmtId="0" fontId="102" fillId="0" borderId="55" xfId="0" quotePrefix="1" applyFont="1" applyBorder="1" applyAlignment="1">
      <alignment horizontal="center" vertical="center" wrapText="1"/>
    </xf>
    <xf numFmtId="9" fontId="89" fillId="0" borderId="41" xfId="0" applyNumberFormat="1" applyFont="1" applyBorder="1" applyAlignment="1">
      <alignment horizontal="left" vertical="center" wrapText="1"/>
    </xf>
    <xf numFmtId="9" fontId="20" fillId="18" borderId="18" xfId="0" applyNumberFormat="1" applyFont="1" applyFill="1" applyBorder="1" applyAlignment="1">
      <alignment horizontal="center" vertical="top" wrapText="1"/>
    </xf>
    <xf numFmtId="0" fontId="108" fillId="17" borderId="18" xfId="0" applyFont="1" applyFill="1" applyBorder="1" applyAlignment="1">
      <alignment horizontal="center" vertical="top" wrapText="1"/>
    </xf>
    <xf numFmtId="0" fontId="84" fillId="0" borderId="81" xfId="2" applyFont="1" applyBorder="1"/>
    <xf numFmtId="0" fontId="83" fillId="0" borderId="81" xfId="2" applyBorder="1"/>
    <xf numFmtId="0" fontId="83" fillId="0" borderId="82" xfId="2" applyBorder="1"/>
    <xf numFmtId="0" fontId="84" fillId="0" borderId="0" xfId="2" quotePrefix="1" applyFont="1"/>
    <xf numFmtId="0" fontId="83" fillId="0" borderId="83" xfId="2" applyBorder="1"/>
    <xf numFmtId="0" fontId="84" fillId="0" borderId="84" xfId="2" applyFont="1" applyBorder="1"/>
    <xf numFmtId="0" fontId="83" fillId="0" borderId="84" xfId="2" applyBorder="1"/>
    <xf numFmtId="0" fontId="83" fillId="0" borderId="85" xfId="2" applyBorder="1"/>
    <xf numFmtId="0" fontId="112" fillId="0" borderId="0" xfId="2" applyFont="1" applyAlignment="1">
      <alignment horizontal="right" vertical="top"/>
    </xf>
    <xf numFmtId="0" fontId="84" fillId="19" borderId="0" xfId="2" applyFont="1" applyFill="1"/>
    <xf numFmtId="0" fontId="84" fillId="19" borderId="0" xfId="2" applyFont="1" applyFill="1" applyAlignment="1">
      <alignment horizontal="center" vertical="center"/>
    </xf>
    <xf numFmtId="0" fontId="84" fillId="19" borderId="0" xfId="2" quotePrefix="1" applyFont="1" applyFill="1" applyAlignment="1">
      <alignment horizontal="center" vertical="center"/>
    </xf>
    <xf numFmtId="0" fontId="83" fillId="19" borderId="0" xfId="2" applyFill="1"/>
    <xf numFmtId="0" fontId="95" fillId="19" borderId="0" xfId="2" applyFont="1" applyFill="1" applyAlignment="1">
      <alignment horizontal="center" vertical="center"/>
    </xf>
    <xf numFmtId="0" fontId="95" fillId="19" borderId="0" xfId="2" applyFont="1" applyFill="1" applyAlignment="1">
      <alignment horizontal="center"/>
    </xf>
    <xf numFmtId="0" fontId="95" fillId="19" borderId="0" xfId="2" quotePrefix="1" applyFont="1" applyFill="1"/>
    <xf numFmtId="0" fontId="95" fillId="19" borderId="0" xfId="2" quotePrefix="1" applyFont="1" applyFill="1" applyAlignment="1">
      <alignment horizontal="center" vertical="center"/>
    </xf>
    <xf numFmtId="0" fontId="0" fillId="19" borderId="0" xfId="0" applyFill="1">
      <alignment horizontal="left" vertical="top" wrapText="1"/>
    </xf>
    <xf numFmtId="0" fontId="109" fillId="19" borderId="0" xfId="2" applyFont="1" applyFill="1" applyAlignment="1">
      <alignment horizontal="center"/>
    </xf>
    <xf numFmtId="0" fontId="95" fillId="0" borderId="0" xfId="2" applyFont="1" applyAlignment="1">
      <alignment horizontal="right"/>
    </xf>
    <xf numFmtId="0" fontId="95" fillId="0" borderId="0" xfId="2" applyFont="1"/>
    <xf numFmtId="0" fontId="1" fillId="0" borderId="4" xfId="0" applyFont="1" applyBorder="1">
      <alignment horizontal="left" vertical="top" wrapText="1"/>
    </xf>
    <xf numFmtId="165" fontId="88" fillId="0" borderId="2" xfId="0" applyNumberFormat="1" applyFont="1" applyBorder="1" applyAlignment="1">
      <alignment horizontal="right" vertical="center" wrapText="1"/>
    </xf>
    <xf numFmtId="0" fontId="111" fillId="0" borderId="0" xfId="0" applyFont="1" applyAlignment="1">
      <alignment horizontal="left" vertical="top" wrapText="1"/>
    </xf>
    <xf numFmtId="0" fontId="89" fillId="0" borderId="21" xfId="0" applyFont="1" applyBorder="1" applyAlignment="1">
      <alignment horizontal="left" vertical="top" wrapText="1"/>
    </xf>
    <xf numFmtId="0" fontId="89" fillId="0" borderId="11" xfId="0" applyFont="1" applyBorder="1" applyAlignment="1">
      <alignment horizontal="left" vertical="top" wrapText="1"/>
    </xf>
    <xf numFmtId="0" fontId="89" fillId="0" borderId="57" xfId="0" applyFont="1" applyBorder="1" applyAlignment="1">
      <alignment horizontal="left" vertical="top" wrapText="1"/>
    </xf>
    <xf numFmtId="0" fontId="89" fillId="0" borderId="21" xfId="0" applyFont="1" applyBorder="1" applyAlignment="1">
      <alignment horizontal="center" vertical="top" wrapText="1"/>
    </xf>
    <xf numFmtId="0" fontId="89" fillId="0" borderId="11" xfId="0" applyFont="1" applyBorder="1" applyAlignment="1">
      <alignment horizontal="center" vertical="top" wrapText="1"/>
    </xf>
    <xf numFmtId="0" fontId="89" fillId="0" borderId="57" xfId="0" applyFont="1" applyBorder="1" applyAlignment="1">
      <alignment horizontal="center" vertical="top" wrapText="1"/>
    </xf>
    <xf numFmtId="0" fontId="89" fillId="0" borderId="18" xfId="0" applyFont="1" applyBorder="1" applyAlignment="1">
      <alignment horizontal="left" vertical="top" wrapText="1"/>
    </xf>
    <xf numFmtId="0" fontId="103" fillId="0" borderId="18" xfId="0" applyFont="1" applyBorder="1" applyAlignment="1">
      <alignment horizontal="left" vertical="top" wrapText="1"/>
    </xf>
    <xf numFmtId="0" fontId="103" fillId="0" borderId="21" xfId="0" applyFont="1" applyBorder="1" applyAlignment="1">
      <alignment horizontal="left" vertical="top" wrapText="1"/>
    </xf>
    <xf numFmtId="0" fontId="113" fillId="0" borderId="0" xfId="0" applyFont="1" applyAlignment="1">
      <alignment horizontal="left" vertical="top" wrapText="1"/>
    </xf>
    <xf numFmtId="0" fontId="97" fillId="0" borderId="0" xfId="0" applyFont="1" applyAlignment="1">
      <alignment horizontal="left" vertical="top" wrapText="1"/>
    </xf>
    <xf numFmtId="0" fontId="96" fillId="0" borderId="0" xfId="0" applyFont="1" applyAlignment="1">
      <alignment horizontal="left" vertical="top" wrapText="1"/>
    </xf>
    <xf numFmtId="0" fontId="88" fillId="0" borderId="0" xfId="0" applyFont="1" applyAlignment="1">
      <alignment horizontal="center" vertical="center" wrapText="1"/>
    </xf>
    <xf numFmtId="0" fontId="104" fillId="0" borderId="18" xfId="0" applyFont="1" applyBorder="1" applyAlignment="1">
      <alignment horizontal="left" vertical="top" wrapText="1"/>
    </xf>
    <xf numFmtId="0" fontId="104" fillId="0" borderId="21" xfId="0" applyFont="1" applyBorder="1" applyAlignment="1">
      <alignment horizontal="left" vertical="top" wrapText="1"/>
    </xf>
    <xf numFmtId="167" fontId="89" fillId="0" borderId="18" xfId="0" applyNumberFormat="1" applyFont="1" applyBorder="1" applyAlignment="1">
      <alignment horizontal="center" vertical="top" wrapText="1"/>
    </xf>
    <xf numFmtId="0" fontId="107" fillId="0" borderId="40" xfId="0" quotePrefix="1" applyFont="1" applyBorder="1" applyAlignment="1">
      <alignment horizontal="left" vertical="center" wrapText="1"/>
    </xf>
    <xf numFmtId="0" fontId="101" fillId="0" borderId="33" xfId="0" applyFont="1" applyBorder="1" applyAlignment="1">
      <alignment horizontal="center" vertical="center" wrapText="1"/>
    </xf>
    <xf numFmtId="0" fontId="101" fillId="0" borderId="40" xfId="0" applyFont="1" applyBorder="1" applyAlignment="1">
      <alignment horizontal="center" vertical="center" wrapText="1"/>
    </xf>
    <xf numFmtId="0" fontId="101" fillId="0" borderId="41" xfId="0" applyFont="1" applyBorder="1" applyAlignment="1">
      <alignment horizontal="center" vertical="center" wrapText="1"/>
    </xf>
    <xf numFmtId="0" fontId="110" fillId="0" borderId="18" xfId="0" applyFont="1" applyBorder="1" applyAlignment="1">
      <alignment horizontal="left" vertical="top" wrapText="1"/>
    </xf>
    <xf numFmtId="0" fontId="110" fillId="0" borderId="21" xfId="0" applyFont="1" applyBorder="1" applyAlignment="1">
      <alignment horizontal="left" vertical="top" wrapText="1"/>
    </xf>
    <xf numFmtId="0" fontId="91" fillId="0" borderId="33" xfId="0" applyFont="1" applyBorder="1" applyAlignment="1">
      <alignment horizontal="center" vertical="center" wrapText="1"/>
    </xf>
    <xf numFmtId="0" fontId="91" fillId="0" borderId="40" xfId="0" applyFont="1" applyBorder="1" applyAlignment="1">
      <alignment horizontal="center" vertical="center" wrapText="1"/>
    </xf>
    <xf numFmtId="0" fontId="1" fillId="0" borderId="57" xfId="1" applyBorder="1" applyAlignment="1">
      <alignment horizontal="left"/>
    </xf>
    <xf numFmtId="0" fontId="1" fillId="0" borderId="18" xfId="1" applyBorder="1" applyAlignment="1">
      <alignment horizontal="left"/>
    </xf>
    <xf numFmtId="0" fontId="1" fillId="0" borderId="21" xfId="1" applyBorder="1" applyAlignment="1">
      <alignment horizontal="left"/>
    </xf>
    <xf numFmtId="0" fontId="1" fillId="12" borderId="62" xfId="1" applyFill="1" applyBorder="1" applyAlignment="1">
      <alignment horizontal="center"/>
    </xf>
    <xf numFmtId="0" fontId="1" fillId="12" borderId="63" xfId="1" applyFill="1" applyBorder="1" applyAlignment="1">
      <alignment horizontal="center"/>
    </xf>
    <xf numFmtId="164" fontId="29" fillId="5" borderId="6" xfId="1" applyNumberFormat="1" applyFont="1" applyFill="1" applyBorder="1" applyAlignment="1">
      <alignment horizontal="center"/>
    </xf>
    <xf numFmtId="164" fontId="29" fillId="5" borderId="7" xfId="1" applyNumberFormat="1" applyFont="1" applyFill="1" applyBorder="1" applyAlignment="1">
      <alignment horizontal="center"/>
    </xf>
    <xf numFmtId="164" fontId="29" fillId="5" borderId="8" xfId="1" applyNumberFormat="1" applyFont="1" applyFill="1" applyBorder="1" applyAlignment="1">
      <alignment horizontal="center"/>
    </xf>
    <xf numFmtId="0" fontId="60" fillId="0" borderId="6" xfId="0" applyFont="1" applyBorder="1" applyAlignment="1">
      <alignment horizontal="center" vertical="center" wrapText="1"/>
    </xf>
    <xf numFmtId="0" fontId="60" fillId="0" borderId="7" xfId="0" applyFont="1" applyBorder="1" applyAlignment="1">
      <alignment horizontal="center" vertical="center" wrapText="1"/>
    </xf>
    <xf numFmtId="0" fontId="80" fillId="17" borderId="80" xfId="0" applyFont="1" applyFill="1" applyBorder="1" applyAlignment="1">
      <alignment horizontal="left" vertical="center" wrapText="1"/>
    </xf>
    <xf numFmtId="0" fontId="80" fillId="17" borderId="40" xfId="0" applyFont="1" applyFill="1" applyBorder="1" applyAlignment="1">
      <alignment horizontal="left" vertical="center" wrapText="1"/>
    </xf>
    <xf numFmtId="0" fontId="80" fillId="17" borderId="41" xfId="0" applyFont="1" applyFill="1" applyBorder="1" applyAlignment="1">
      <alignment horizontal="left" vertical="center" wrapText="1"/>
    </xf>
    <xf numFmtId="0" fontId="0" fillId="17" borderId="33" xfId="0" applyFill="1" applyBorder="1" applyAlignment="1">
      <alignment horizontal="center" vertical="center" wrapText="1"/>
    </xf>
    <xf numFmtId="0" fontId="0" fillId="17" borderId="40" xfId="0" applyFill="1" applyBorder="1" applyAlignment="1">
      <alignment horizontal="center" vertical="center" wrapText="1"/>
    </xf>
    <xf numFmtId="0" fontId="0" fillId="17" borderId="56" xfId="0" applyFill="1" applyBorder="1" applyAlignment="1">
      <alignment horizontal="center" vertical="center" wrapText="1"/>
    </xf>
    <xf numFmtId="0" fontId="24" fillId="0" borderId="33" xfId="0" applyFont="1" applyBorder="1" applyAlignment="1">
      <alignment horizontal="left" vertical="center" wrapText="1"/>
    </xf>
    <xf numFmtId="0" fontId="24" fillId="0" borderId="40" xfId="0" applyFont="1" applyBorder="1" applyAlignment="1">
      <alignment horizontal="left" vertical="center" wrapText="1"/>
    </xf>
    <xf numFmtId="10" fontId="48" fillId="5" borderId="40" xfId="0" applyNumberFormat="1" applyFont="1" applyFill="1" applyBorder="1" applyAlignment="1">
      <alignment horizontal="center" vertical="center" wrapText="1"/>
    </xf>
    <xf numFmtId="10" fontId="48" fillId="5" borderId="41" xfId="0" applyNumberFormat="1" applyFont="1" applyFill="1" applyBorder="1" applyAlignment="1">
      <alignment horizontal="center" vertical="center" wrapText="1"/>
    </xf>
    <xf numFmtId="0" fontId="62" fillId="0" borderId="58" xfId="0" applyFont="1" applyBorder="1" applyAlignment="1">
      <alignment horizontal="left" vertical="top" wrapText="1"/>
    </xf>
    <xf numFmtId="0" fontId="62" fillId="0" borderId="59" xfId="0" applyFont="1" applyBorder="1" applyAlignment="1">
      <alignment horizontal="left" vertical="top" wrapText="1"/>
    </xf>
    <xf numFmtId="0" fontId="62" fillId="0" borderId="60" xfId="0" applyFont="1" applyBorder="1" applyAlignment="1">
      <alignment horizontal="left" vertical="top" wrapText="1"/>
    </xf>
    <xf numFmtId="0" fontId="53" fillId="0" borderId="21" xfId="0" applyFont="1" applyBorder="1" applyAlignment="1">
      <alignment horizontal="left" vertical="top" wrapText="1"/>
    </xf>
    <xf numFmtId="0" fontId="53" fillId="0" borderId="11" xfId="0" applyFont="1" applyBorder="1" applyAlignment="1">
      <alignment horizontal="left" vertical="top" wrapText="1"/>
    </xf>
    <xf numFmtId="0" fontId="53" fillId="0" borderId="61" xfId="0" applyFont="1" applyBorder="1" applyAlignment="1">
      <alignment horizontal="left" vertical="top" wrapText="1"/>
    </xf>
    <xf numFmtId="0" fontId="1" fillId="14" borderId="26" xfId="1" applyFill="1" applyBorder="1" applyAlignment="1">
      <alignment horizontal="center"/>
    </xf>
    <xf numFmtId="0" fontId="1" fillId="14" borderId="27" xfId="1" applyFill="1" applyBorder="1" applyAlignment="1">
      <alignment horizontal="center"/>
    </xf>
    <xf numFmtId="0" fontId="1" fillId="14" borderId="29" xfId="1" applyFill="1" applyBorder="1" applyAlignment="1">
      <alignment horizontal="center"/>
    </xf>
    <xf numFmtId="0" fontId="1" fillId="14" borderId="18" xfId="1" applyFill="1" applyBorder="1" applyAlignment="1">
      <alignment horizontal="center"/>
    </xf>
    <xf numFmtId="0" fontId="1" fillId="11" borderId="29" xfId="1" applyFill="1" applyBorder="1" applyAlignment="1">
      <alignment horizontal="center"/>
    </xf>
    <xf numFmtId="0" fontId="1" fillId="11" borderId="18" xfId="1" applyFill="1" applyBorder="1" applyAlignment="1">
      <alignment horizontal="center"/>
    </xf>
    <xf numFmtId="0" fontId="27" fillId="12" borderId="70" xfId="1" applyFont="1" applyFill="1" applyBorder="1" applyAlignment="1">
      <alignment horizontal="center" vertical="center"/>
    </xf>
    <xf numFmtId="0" fontId="27" fillId="12" borderId="71" xfId="1" applyFont="1" applyFill="1" applyBorder="1" applyAlignment="1">
      <alignment horizontal="center" vertical="center"/>
    </xf>
    <xf numFmtId="0" fontId="27" fillId="12" borderId="72" xfId="1" applyFont="1" applyFill="1" applyBorder="1" applyAlignment="1">
      <alignment horizontal="center" vertical="center"/>
    </xf>
    <xf numFmtId="0" fontId="17" fillId="0" borderId="73" xfId="0" quotePrefix="1" applyFont="1" applyBorder="1" applyAlignment="1">
      <alignment horizontal="left" vertical="top" wrapText="1"/>
    </xf>
    <xf numFmtId="0" fontId="17" fillId="0" borderId="39" xfId="0" applyFont="1" applyBorder="1" applyAlignment="1">
      <alignment horizontal="left" vertical="top" wrapText="1"/>
    </xf>
    <xf numFmtId="0" fontId="50" fillId="12" borderId="74" xfId="1" applyFont="1" applyFill="1" applyBorder="1" applyAlignment="1">
      <alignment horizontal="center" vertical="top" textRotation="255"/>
    </xf>
    <xf numFmtId="0" fontId="50" fillId="12" borderId="75" xfId="1" applyFont="1" applyFill="1" applyBorder="1" applyAlignment="1">
      <alignment horizontal="center" vertical="top" textRotation="255"/>
    </xf>
    <xf numFmtId="0" fontId="50" fillId="12" borderId="76" xfId="1" applyFont="1" applyFill="1" applyBorder="1" applyAlignment="1">
      <alignment horizontal="center" vertical="top" textRotation="255"/>
    </xf>
    <xf numFmtId="0" fontId="1" fillId="0" borderId="11" xfId="1" applyBorder="1" applyAlignment="1">
      <alignment horizontal="left"/>
    </xf>
    <xf numFmtId="0" fontId="25" fillId="7" borderId="6" xfId="1" applyFont="1" applyFill="1" applyBorder="1" applyAlignment="1">
      <alignment horizontal="center" vertical="center" wrapText="1"/>
    </xf>
    <xf numFmtId="0" fontId="25" fillId="7" borderId="7" xfId="1" applyFont="1" applyFill="1" applyBorder="1" applyAlignment="1">
      <alignment horizontal="center" vertical="center" wrapText="1"/>
    </xf>
    <xf numFmtId="0" fontId="24" fillId="7" borderId="8" xfId="1" applyFont="1" applyFill="1" applyBorder="1" applyAlignment="1">
      <alignment horizontal="center" vertical="center" wrapText="1"/>
    </xf>
    <xf numFmtId="0" fontId="64" fillId="4" borderId="33" xfId="0" applyFont="1" applyFill="1" applyBorder="1" applyAlignment="1">
      <alignment horizontal="right" vertical="center" wrapText="1"/>
    </xf>
    <xf numFmtId="0" fontId="64" fillId="4" borderId="40" xfId="0" applyFont="1" applyFill="1" applyBorder="1" applyAlignment="1">
      <alignment horizontal="right" vertical="center" wrapText="1"/>
    </xf>
    <xf numFmtId="0" fontId="64" fillId="4" borderId="40" xfId="0" applyFont="1" applyFill="1" applyBorder="1" applyAlignment="1">
      <alignment horizontal="left" vertical="center" wrapText="1"/>
    </xf>
    <xf numFmtId="0" fontId="64" fillId="4" borderId="41" xfId="0" applyFont="1" applyFill="1" applyBorder="1" applyAlignment="1">
      <alignment horizontal="left" vertical="center" wrapText="1"/>
    </xf>
    <xf numFmtId="0" fontId="25" fillId="7" borderId="33" xfId="1" applyFont="1" applyFill="1" applyBorder="1" applyAlignment="1">
      <alignment horizontal="center" vertical="center" wrapText="1"/>
    </xf>
    <xf numFmtId="0" fontId="25" fillId="7" borderId="40" xfId="1" applyFont="1" applyFill="1" applyBorder="1" applyAlignment="1">
      <alignment horizontal="center" vertical="center" wrapText="1"/>
    </xf>
    <xf numFmtId="0" fontId="24" fillId="7" borderId="41" xfId="1" applyFont="1" applyFill="1" applyBorder="1" applyAlignment="1">
      <alignment horizontal="center" vertical="center" wrapText="1"/>
    </xf>
    <xf numFmtId="0" fontId="79" fillId="15" borderId="33" xfId="0" applyFont="1" applyFill="1" applyBorder="1" applyAlignment="1">
      <alignment horizontal="center" vertical="center" wrapText="1"/>
    </xf>
    <xf numFmtId="0" fontId="79" fillId="15" borderId="40" xfId="0" applyFont="1" applyFill="1" applyBorder="1" applyAlignment="1">
      <alignment horizontal="center" vertical="center" wrapText="1"/>
    </xf>
    <xf numFmtId="0" fontId="79" fillId="15" borderId="41" xfId="0" applyFont="1" applyFill="1" applyBorder="1" applyAlignment="1">
      <alignment horizontal="center" vertical="center" wrapText="1"/>
    </xf>
    <xf numFmtId="0" fontId="29" fillId="12" borderId="67" xfId="1" applyFont="1" applyFill="1" applyBorder="1" applyAlignment="1">
      <alignment horizontal="left"/>
    </xf>
    <xf numFmtId="0" fontId="29" fillId="12" borderId="68" xfId="1" applyFont="1" applyFill="1" applyBorder="1" applyAlignment="1">
      <alignment horizontal="left"/>
    </xf>
    <xf numFmtId="0" fontId="29" fillId="12" borderId="69" xfId="1" applyFont="1" applyFill="1" applyBorder="1" applyAlignment="1">
      <alignment horizontal="left"/>
    </xf>
    <xf numFmtId="0" fontId="29" fillId="12" borderId="59" xfId="1" applyFont="1" applyFill="1" applyBorder="1" applyAlignment="1">
      <alignment horizontal="left"/>
    </xf>
    <xf numFmtId="0" fontId="1" fillId="0" borderId="2" xfId="1" applyBorder="1" applyAlignment="1">
      <alignment horizontal="left"/>
    </xf>
    <xf numFmtId="0" fontId="58" fillId="4" borderId="33" xfId="0" applyFont="1" applyFill="1" applyBorder="1" applyAlignment="1">
      <alignment horizontal="left" vertical="center" wrapText="1"/>
    </xf>
    <xf numFmtId="0" fontId="58" fillId="4" borderId="40" xfId="0" applyFont="1" applyFill="1" applyBorder="1" applyAlignment="1">
      <alignment horizontal="left" vertical="center" wrapText="1"/>
    </xf>
    <xf numFmtId="0" fontId="58" fillId="4" borderId="41" xfId="0" applyFont="1" applyFill="1" applyBorder="1" applyAlignment="1">
      <alignment horizontal="left" vertical="center" wrapText="1"/>
    </xf>
    <xf numFmtId="0" fontId="63" fillId="0" borderId="64" xfId="0" applyFont="1" applyBorder="1" applyAlignment="1">
      <alignment horizontal="left" vertical="top" wrapText="1"/>
    </xf>
    <xf numFmtId="0" fontId="1" fillId="13" borderId="29" xfId="1" applyFill="1" applyBorder="1" applyAlignment="1">
      <alignment horizontal="center"/>
    </xf>
    <xf numFmtId="0" fontId="1" fillId="13" borderId="18" xfId="1" applyFill="1" applyBorder="1" applyAlignment="1">
      <alignment horizontal="center"/>
    </xf>
    <xf numFmtId="0" fontId="61" fillId="5" borderId="65" xfId="1" applyFont="1" applyFill="1" applyBorder="1" applyAlignment="1">
      <alignment horizontal="center" vertical="center" textRotation="90" wrapText="1"/>
    </xf>
    <xf numFmtId="0" fontId="17" fillId="0" borderId="8" xfId="0" applyFont="1" applyBorder="1" applyAlignment="1">
      <alignment horizontal="left" vertical="top" wrapText="1"/>
    </xf>
    <xf numFmtId="0" fontId="17" fillId="0" borderId="4" xfId="0" applyFont="1" applyBorder="1" applyAlignment="1">
      <alignment horizontal="left" vertical="top" wrapText="1"/>
    </xf>
    <xf numFmtId="0" fontId="17" fillId="0" borderId="10" xfId="0" applyFont="1" applyBorder="1" applyAlignment="1">
      <alignment horizontal="left" vertical="top" wrapText="1"/>
    </xf>
    <xf numFmtId="0" fontId="17" fillId="0" borderId="66" xfId="0" applyFont="1" applyBorder="1" applyAlignment="1">
      <alignment horizontal="left" vertical="top" wrapText="1"/>
    </xf>
    <xf numFmtId="0" fontId="17" fillId="0" borderId="17" xfId="0" applyFont="1" applyBorder="1" applyAlignment="1">
      <alignment horizontal="left" vertical="top" wrapText="1"/>
    </xf>
    <xf numFmtId="0" fontId="53" fillId="0" borderId="65" xfId="0" applyFont="1" applyBorder="1" applyAlignment="1">
      <alignment horizontal="left" vertical="top" wrapText="1"/>
    </xf>
    <xf numFmtId="0" fontId="53" fillId="0" borderId="7" xfId="0" applyFont="1" applyBorder="1" applyAlignment="1">
      <alignment horizontal="left" vertical="top" wrapText="1"/>
    </xf>
    <xf numFmtId="0" fontId="53" fillId="0" borderId="8" xfId="0" applyFont="1" applyBorder="1" applyAlignment="1">
      <alignment horizontal="left" vertical="top" wrapText="1"/>
    </xf>
    <xf numFmtId="0" fontId="56" fillId="4" borderId="6" xfId="1" applyFont="1" applyFill="1" applyBorder="1" applyAlignment="1">
      <alignment horizontal="center" vertical="center" textRotation="90" wrapText="1"/>
    </xf>
    <xf numFmtId="0" fontId="56" fillId="4" borderId="7" xfId="1" applyFont="1" applyFill="1" applyBorder="1" applyAlignment="1">
      <alignment horizontal="center" vertical="center" textRotation="90" wrapText="1"/>
    </xf>
    <xf numFmtId="0" fontId="56" fillId="4" borderId="9" xfId="1" applyFont="1" applyFill="1" applyBorder="1" applyAlignment="1">
      <alignment horizontal="center" vertical="center" textRotation="90" wrapText="1"/>
    </xf>
    <xf numFmtId="0" fontId="56" fillId="4" borderId="0" xfId="1" applyFont="1" applyFill="1" applyAlignment="1">
      <alignment horizontal="center" vertical="center" textRotation="90" wrapText="1"/>
    </xf>
    <xf numFmtId="0" fontId="56" fillId="4" borderId="15" xfId="1" applyFont="1" applyFill="1" applyBorder="1" applyAlignment="1">
      <alignment horizontal="center" vertical="center" textRotation="90" wrapText="1"/>
    </xf>
    <xf numFmtId="0" fontId="56" fillId="4" borderId="16" xfId="1" applyFont="1" applyFill="1" applyBorder="1" applyAlignment="1">
      <alignment horizontal="center" vertical="center" textRotation="90" wrapText="1"/>
    </xf>
    <xf numFmtId="0" fontId="50" fillId="12" borderId="74" xfId="1" applyFont="1" applyFill="1" applyBorder="1" applyAlignment="1">
      <alignment horizontal="center" vertical="top" textRotation="255" wrapText="1"/>
    </xf>
    <xf numFmtId="0" fontId="50" fillId="12" borderId="75" xfId="1" applyFont="1" applyFill="1" applyBorder="1" applyAlignment="1">
      <alignment horizontal="center" vertical="top" textRotation="255" wrapText="1"/>
    </xf>
    <xf numFmtId="0" fontId="50" fillId="12" borderId="76" xfId="1" applyFont="1" applyFill="1" applyBorder="1" applyAlignment="1">
      <alignment horizontal="center" vertical="top" textRotation="255" wrapText="1"/>
    </xf>
    <xf numFmtId="0" fontId="54" fillId="0" borderId="57" xfId="1" applyFont="1" applyBorder="1" applyAlignment="1">
      <alignment horizontal="left"/>
    </xf>
    <xf numFmtId="0" fontId="54" fillId="0" borderId="18" xfId="1" applyFont="1" applyBorder="1" applyAlignment="1">
      <alignment horizontal="left"/>
    </xf>
    <xf numFmtId="0" fontId="54" fillId="0" borderId="21" xfId="1" applyFont="1" applyBorder="1" applyAlignment="1">
      <alignment horizontal="left"/>
    </xf>
    <xf numFmtId="0" fontId="53" fillId="0" borderId="57" xfId="1" applyFont="1" applyBorder="1" applyAlignment="1">
      <alignment horizontal="left"/>
    </xf>
    <xf numFmtId="0" fontId="53" fillId="0" borderId="18" xfId="1" applyFont="1" applyBorder="1" applyAlignment="1">
      <alignment horizontal="left"/>
    </xf>
    <xf numFmtId="0" fontId="53" fillId="0" borderId="21" xfId="1" applyFont="1" applyBorder="1" applyAlignment="1">
      <alignment horizontal="left"/>
    </xf>
    <xf numFmtId="0" fontId="17" fillId="0" borderId="35" xfId="0" applyFont="1" applyBorder="1" applyAlignment="1">
      <alignment horizontal="left" vertical="center" wrapText="1"/>
    </xf>
    <xf numFmtId="0" fontId="0" fillId="4" borderId="33" xfId="0" applyFill="1" applyBorder="1" applyAlignment="1">
      <alignment horizontal="center" vertical="center" wrapText="1"/>
    </xf>
    <xf numFmtId="0" fontId="0" fillId="4" borderId="40" xfId="0" applyFill="1" applyBorder="1" applyAlignment="1">
      <alignment horizontal="center" vertical="center" wrapText="1"/>
    </xf>
    <xf numFmtId="0" fontId="0" fillId="4" borderId="41" xfId="0" applyFill="1" applyBorder="1" applyAlignment="1">
      <alignment horizontal="center" vertical="center" wrapText="1"/>
    </xf>
    <xf numFmtId="0" fontId="44" fillId="0" borderId="57" xfId="1" applyFont="1" applyBorder="1" applyAlignment="1">
      <alignment horizontal="left"/>
    </xf>
    <xf numFmtId="0" fontId="44" fillId="0" borderId="18" xfId="1" applyFont="1" applyBorder="1" applyAlignment="1">
      <alignment horizontal="left"/>
    </xf>
    <xf numFmtId="0" fontId="44" fillId="0" borderId="21" xfId="1" applyFont="1" applyBorder="1" applyAlignment="1">
      <alignment horizontal="left"/>
    </xf>
    <xf numFmtId="0" fontId="0" fillId="0" borderId="57" xfId="1" applyFont="1" applyBorder="1" applyAlignment="1">
      <alignment horizontal="left"/>
    </xf>
    <xf numFmtId="0" fontId="1" fillId="0" borderId="57" xfId="1" applyFont="1" applyBorder="1" applyAlignment="1">
      <alignment horizontal="left"/>
    </xf>
    <xf numFmtId="0" fontId="1" fillId="0" borderId="18" xfId="1" applyFont="1" applyBorder="1" applyAlignment="1">
      <alignment horizontal="left"/>
    </xf>
    <xf numFmtId="0" fontId="1" fillId="0" borderId="21" xfId="1" applyFont="1" applyBorder="1" applyAlignment="1">
      <alignment horizontal="left"/>
    </xf>
    <xf numFmtId="0" fontId="1" fillId="0" borderId="11" xfId="1" applyFont="1" applyBorder="1" applyAlignment="1">
      <alignment horizontal="left"/>
    </xf>
    <xf numFmtId="0" fontId="94" fillId="0" borderId="33" xfId="0" applyFont="1" applyBorder="1" applyAlignment="1">
      <alignment horizontal="left" vertical="center" wrapText="1"/>
    </xf>
    <xf numFmtId="0" fontId="94" fillId="0" borderId="40" xfId="0" applyFont="1" applyBorder="1" applyAlignment="1">
      <alignment horizontal="left" vertical="center" wrapText="1"/>
    </xf>
    <xf numFmtId="0" fontId="94" fillId="0" borderId="41" xfId="0" applyFont="1" applyBorder="1" applyAlignment="1">
      <alignment horizontal="left" vertical="center" wrapText="1"/>
    </xf>
    <xf numFmtId="0" fontId="92" fillId="4" borderId="33" xfId="0" applyFont="1" applyFill="1" applyBorder="1" applyAlignment="1">
      <alignment horizontal="right" vertical="center" wrapText="1"/>
    </xf>
    <xf numFmtId="0" fontId="92" fillId="4" borderId="40" xfId="0" applyFont="1" applyFill="1" applyBorder="1" applyAlignment="1">
      <alignment horizontal="right" vertical="center" wrapText="1"/>
    </xf>
    <xf numFmtId="0" fontId="86" fillId="0" borderId="55" xfId="0" applyFont="1" applyBorder="1" applyAlignment="1">
      <alignment horizontal="center" vertical="center" wrapText="1"/>
    </xf>
    <xf numFmtId="0" fontId="86" fillId="0" borderId="56" xfId="0" applyFont="1" applyBorder="1" applyAlignment="1">
      <alignment horizontal="center" vertical="center" wrapText="1"/>
    </xf>
    <xf numFmtId="0" fontId="66" fillId="0" borderId="0" xfId="0" applyFont="1" applyAlignment="1">
      <alignment horizontal="center" vertical="center" wrapText="1"/>
    </xf>
    <xf numFmtId="0" fontId="66" fillId="0" borderId="77" xfId="0" applyFont="1" applyBorder="1" applyAlignment="1">
      <alignment horizontal="center" vertical="center" wrapText="1"/>
    </xf>
    <xf numFmtId="0" fontId="66" fillId="0" borderId="78" xfId="0" applyFont="1" applyBorder="1" applyAlignment="1">
      <alignment horizontal="center" vertical="center" wrapText="1"/>
    </xf>
    <xf numFmtId="0" fontId="72" fillId="0" borderId="0" xfId="0" applyFont="1" applyAlignment="1">
      <alignment horizontal="left" vertical="top" wrapText="1"/>
    </xf>
    <xf numFmtId="0" fontId="36" fillId="0" borderId="0" xfId="0" applyFont="1" applyAlignment="1">
      <alignment horizontal="left" vertical="top" wrapText="1"/>
    </xf>
    <xf numFmtId="0" fontId="36" fillId="0" borderId="5" xfId="0" applyFont="1" applyBorder="1" applyAlignment="1">
      <alignment horizontal="left" vertical="top" wrapText="1"/>
    </xf>
    <xf numFmtId="165" fontId="6" fillId="0" borderId="11" xfId="0" applyNumberFormat="1" applyFont="1" applyBorder="1" applyAlignment="1">
      <alignment horizontal="right" vertical="top" wrapText="1"/>
    </xf>
    <xf numFmtId="166" fontId="6" fillId="0" borderId="11" xfId="0" applyNumberFormat="1" applyFont="1" applyBorder="1" applyAlignment="1">
      <alignment horizontal="left" vertical="top" wrapText="1"/>
    </xf>
    <xf numFmtId="166" fontId="6" fillId="0" borderId="57" xfId="0" applyNumberFormat="1" applyFont="1" applyBorder="1" applyAlignment="1">
      <alignment horizontal="left" vertical="top" wrapText="1"/>
    </xf>
    <xf numFmtId="0" fontId="4" fillId="0" borderId="18" xfId="0" applyFont="1" applyBorder="1" applyAlignment="1">
      <alignment horizontal="left" vertical="top" wrapText="1"/>
    </xf>
    <xf numFmtId="0" fontId="5" fillId="0" borderId="18" xfId="0" applyFont="1" applyBorder="1" applyAlignment="1">
      <alignment horizontal="left" vertical="top" wrapText="1"/>
    </xf>
    <xf numFmtId="0" fontId="6" fillId="0" borderId="18" xfId="0" applyFont="1" applyBorder="1" applyAlignment="1">
      <alignment horizontal="left" vertical="top" wrapText="1"/>
    </xf>
    <xf numFmtId="0" fontId="81" fillId="0" borderId="33" xfId="0" applyFont="1" applyBorder="1" applyAlignment="1">
      <alignment horizontal="left" vertical="center" wrapText="1"/>
    </xf>
    <xf numFmtId="0" fontId="81" fillId="0" borderId="40" xfId="0" applyFont="1" applyBorder="1" applyAlignment="1">
      <alignment horizontal="left" vertical="center" wrapText="1"/>
    </xf>
    <xf numFmtId="0" fontId="43" fillId="0" borderId="55" xfId="0" applyFont="1" applyBorder="1" applyAlignment="1">
      <alignment horizontal="center" vertical="center" wrapText="1"/>
    </xf>
    <xf numFmtId="0" fontId="43" fillId="0" borderId="56" xfId="0" applyFont="1" applyBorder="1" applyAlignment="1">
      <alignment horizontal="center" vertical="center" wrapText="1"/>
    </xf>
    <xf numFmtId="0" fontId="85" fillId="0" borderId="40" xfId="0" quotePrefix="1" applyFont="1" applyBorder="1" applyAlignment="1">
      <alignment horizontal="center" vertical="center" wrapText="1"/>
    </xf>
    <xf numFmtId="0" fontId="38" fillId="0" borderId="33" xfId="0" applyFont="1" applyBorder="1" applyAlignment="1">
      <alignment horizontal="left" vertical="center" wrapText="1"/>
    </xf>
    <xf numFmtId="0" fontId="38" fillId="0" borderId="40" xfId="0" applyFont="1" applyBorder="1" applyAlignment="1">
      <alignment horizontal="left" vertical="center" wrapText="1"/>
    </xf>
    <xf numFmtId="9" fontId="82" fillId="0" borderId="40" xfId="0" applyNumberFormat="1" applyFont="1" applyBorder="1" applyAlignment="1">
      <alignment horizontal="center" vertical="center" wrapText="1"/>
    </xf>
    <xf numFmtId="9" fontId="82" fillId="0" borderId="41" xfId="0" applyNumberFormat="1" applyFont="1" applyBorder="1" applyAlignment="1">
      <alignment horizontal="center" vertical="center" wrapText="1"/>
    </xf>
    <xf numFmtId="0" fontId="5" fillId="0" borderId="53" xfId="0" applyFont="1" applyBorder="1" applyAlignment="1">
      <alignment horizontal="left" vertical="top" wrapText="1"/>
    </xf>
    <xf numFmtId="0" fontId="5" fillId="0" borderId="54" xfId="0" applyFont="1" applyBorder="1" applyAlignment="1">
      <alignment horizontal="left" vertical="top" wrapText="1"/>
    </xf>
    <xf numFmtId="0" fontId="4" fillId="0" borderId="0" xfId="0" applyFont="1" applyAlignment="1">
      <alignment horizontal="left" vertical="top" wrapText="1"/>
    </xf>
    <xf numFmtId="167" fontId="5" fillId="0" borderId="0" xfId="0" applyNumberFormat="1" applyFont="1" applyAlignment="1">
      <alignment horizontal="left" vertical="top" wrapText="1"/>
    </xf>
    <xf numFmtId="0" fontId="77" fillId="15" borderId="15" xfId="0" applyFont="1" applyFill="1" applyBorder="1" applyAlignment="1">
      <alignment horizontal="center" vertical="center" wrapText="1"/>
    </xf>
    <xf numFmtId="0" fontId="77" fillId="15" borderId="16" xfId="0" applyFont="1" applyFill="1" applyBorder="1" applyAlignment="1">
      <alignment horizontal="center" vertical="center" wrapText="1"/>
    </xf>
    <xf numFmtId="0" fontId="77" fillId="15" borderId="17" xfId="0" applyFont="1" applyFill="1" applyBorder="1" applyAlignment="1">
      <alignment horizontal="center" vertical="center" wrapText="1"/>
    </xf>
    <xf numFmtId="0" fontId="11" fillId="4" borderId="0" xfId="0" applyFont="1" applyFill="1" applyAlignment="1">
      <alignment horizontal="center" vertical="center" textRotation="255" wrapText="1"/>
    </xf>
    <xf numFmtId="0" fontId="78" fillId="4" borderId="0" xfId="0" applyFont="1" applyFill="1" applyAlignment="1">
      <alignment horizontal="right" vertical="center" wrapText="1"/>
    </xf>
    <xf numFmtId="0" fontId="20" fillId="0" borderId="0" xfId="0" applyFont="1" applyAlignment="1">
      <alignment horizontal="center" vertical="top" wrapText="1"/>
    </xf>
    <xf numFmtId="0" fontId="32" fillId="0" borderId="0" xfId="0" applyFont="1" applyAlignment="1">
      <alignment horizontal="center" vertical="top" wrapText="1"/>
    </xf>
  </cellXfs>
  <cellStyles count="3">
    <cellStyle name="Normal" xfId="0" builtinId="0"/>
    <cellStyle name="Normal 2" xfId="2"/>
    <cellStyle name="Normal_TRL Steps" xfId="1"/>
  </cellStyles>
  <dxfs count="55">
    <dxf>
      <fill>
        <patternFill>
          <bgColor indexed="9"/>
        </patternFill>
      </fill>
    </dxf>
    <dxf>
      <fill>
        <patternFill>
          <bgColor indexed="17"/>
        </patternFill>
      </fill>
    </dxf>
    <dxf>
      <font>
        <b/>
        <i val="0"/>
        <condense val="0"/>
        <extend val="0"/>
        <color indexed="8"/>
      </font>
      <fill>
        <patternFill>
          <bgColor indexed="10"/>
        </patternFill>
      </fill>
    </dxf>
    <dxf>
      <font>
        <b/>
        <i val="0"/>
        <condense val="0"/>
        <extend val="0"/>
        <color indexed="8"/>
      </font>
      <fill>
        <patternFill>
          <bgColor indexed="53"/>
        </patternFill>
      </fill>
    </dxf>
    <dxf>
      <font>
        <b/>
        <i val="0"/>
        <condense val="0"/>
        <extend val="0"/>
        <color indexed="8"/>
      </font>
      <fill>
        <patternFill>
          <bgColor indexed="17"/>
        </patternFill>
      </fill>
    </dxf>
    <dxf>
      <font>
        <b/>
        <i val="0"/>
        <condense val="0"/>
        <extend val="0"/>
      </font>
      <fill>
        <patternFill>
          <bgColor indexed="17"/>
        </patternFill>
      </fill>
    </dxf>
    <dxf>
      <font>
        <b/>
        <i val="0"/>
        <condense val="0"/>
        <extend val="0"/>
        <color indexed="8"/>
      </font>
      <fill>
        <patternFill>
          <bgColor indexed="53"/>
        </patternFill>
      </fill>
    </dxf>
    <dxf>
      <font>
        <b/>
        <i val="0"/>
        <condense val="0"/>
        <extend val="0"/>
        <color indexed="8"/>
      </font>
      <fill>
        <patternFill>
          <bgColor indexed="10"/>
        </patternFill>
      </fill>
    </dxf>
    <dxf>
      <font>
        <condense val="0"/>
        <extend val="0"/>
        <color auto="1"/>
      </font>
      <fill>
        <patternFill>
          <bgColor indexed="10"/>
        </patternFill>
      </fill>
    </dxf>
    <dxf>
      <fill>
        <patternFill>
          <bgColor indexed="52"/>
        </patternFill>
      </fill>
    </dxf>
    <dxf>
      <fill>
        <patternFill>
          <bgColor indexed="17"/>
        </patternFill>
      </fill>
    </dxf>
    <dxf>
      <font>
        <condense val="0"/>
        <extend val="0"/>
        <color indexed="10"/>
      </font>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9"/>
        </patternFill>
      </fill>
    </dxf>
    <dxf>
      <fill>
        <patternFill>
          <bgColor indexed="17"/>
        </patternFill>
      </fill>
    </dxf>
    <dxf>
      <fill>
        <patternFill>
          <bgColor indexed="41"/>
        </patternFill>
      </fill>
    </dxf>
    <dxf>
      <fill>
        <patternFill>
          <bgColor indexed="45"/>
        </patternFill>
      </fill>
    </dxf>
    <dxf>
      <fill>
        <patternFill>
          <bgColor indexed="42"/>
        </patternFill>
      </fill>
    </dxf>
    <dxf>
      <fill>
        <patternFill>
          <bgColor indexed="41"/>
        </patternFill>
      </fill>
    </dxf>
    <dxf>
      <fill>
        <patternFill>
          <bgColor indexed="45"/>
        </patternFill>
      </fill>
    </dxf>
    <dxf>
      <fill>
        <patternFill>
          <bgColor indexed="42"/>
        </patternFill>
      </fill>
    </dxf>
    <dxf>
      <font>
        <b/>
        <i val="0"/>
        <condense val="0"/>
        <extend val="0"/>
      </font>
      <fill>
        <patternFill>
          <bgColor indexed="10"/>
        </patternFill>
      </fill>
    </dxf>
    <dxf>
      <fill>
        <patternFill>
          <bgColor indexed="17"/>
        </patternFill>
      </fill>
    </dxf>
    <dxf>
      <font>
        <b/>
        <i val="0"/>
        <condense val="0"/>
        <extend val="0"/>
      </font>
      <fill>
        <patternFill>
          <bgColor indexed="17"/>
        </patternFill>
      </fill>
    </dxf>
    <dxf>
      <font>
        <b/>
        <i val="0"/>
        <condense val="0"/>
        <extend val="0"/>
        <color indexed="8"/>
      </font>
      <fill>
        <patternFill>
          <bgColor indexed="53"/>
        </patternFill>
      </fill>
    </dxf>
    <dxf>
      <font>
        <b/>
        <i val="0"/>
        <condense val="0"/>
        <extend val="0"/>
        <color indexed="8"/>
      </font>
      <fill>
        <patternFill>
          <bgColor indexed="10"/>
        </patternFill>
      </fill>
    </dxf>
    <dxf>
      <font>
        <b/>
        <i val="0"/>
        <condense val="0"/>
        <extend val="0"/>
      </font>
      <fill>
        <patternFill>
          <bgColor indexed="10"/>
        </patternFill>
      </fill>
    </dxf>
    <dxf>
      <fill>
        <patternFill>
          <bgColor indexed="17"/>
        </patternFill>
      </fill>
    </dxf>
    <dxf>
      <fill>
        <patternFill>
          <bgColor indexed="41"/>
        </patternFill>
      </fill>
    </dxf>
    <dxf>
      <fill>
        <patternFill>
          <bgColor indexed="45"/>
        </patternFill>
      </fill>
    </dxf>
    <dxf>
      <fill>
        <patternFill>
          <bgColor indexed="42"/>
        </patternFill>
      </fill>
    </dxf>
    <dxf>
      <font>
        <b val="0"/>
        <i val="0"/>
        <condense val="0"/>
        <extend val="0"/>
        <color indexed="9"/>
      </font>
      <fill>
        <patternFill>
          <bgColor indexed="57"/>
        </patternFill>
      </fill>
    </dxf>
    <dxf>
      <font>
        <strike val="0"/>
        <condense val="0"/>
        <extend val="0"/>
        <color indexed="8"/>
      </font>
      <fill>
        <patternFill>
          <bgColor indexed="22"/>
        </patternFill>
      </fill>
    </dxf>
    <dxf>
      <font>
        <b val="0"/>
        <i val="0"/>
        <condense val="0"/>
        <extend val="0"/>
        <color indexed="9"/>
      </font>
      <fill>
        <patternFill>
          <bgColor indexed="57"/>
        </patternFill>
      </fill>
    </dxf>
    <dxf>
      <font>
        <strike val="0"/>
        <condense val="0"/>
        <extend val="0"/>
        <color indexed="55"/>
      </font>
      <fill>
        <patternFill>
          <bgColor indexed="22"/>
        </patternFill>
      </fill>
    </dxf>
    <dxf>
      <font>
        <b val="0"/>
        <i val="0"/>
        <condense val="0"/>
        <extend val="0"/>
        <color indexed="9"/>
      </font>
      <fill>
        <patternFill>
          <bgColor indexed="57"/>
        </patternFill>
      </fill>
    </dxf>
    <dxf>
      <font>
        <strike val="0"/>
        <condense val="0"/>
        <extend val="0"/>
        <color indexed="55"/>
      </font>
      <fill>
        <patternFill>
          <bgColor indexed="22"/>
        </patternFill>
      </fill>
    </dxf>
    <dxf>
      <font>
        <b/>
        <i val="0"/>
        <condense val="0"/>
        <extend val="0"/>
      </font>
      <fill>
        <patternFill>
          <bgColor indexed="10"/>
        </patternFill>
      </fill>
    </dxf>
    <dxf>
      <fill>
        <patternFill>
          <bgColor indexed="17"/>
        </patternFill>
      </fill>
    </dxf>
    <dxf>
      <font>
        <b/>
        <i val="0"/>
        <condense val="0"/>
        <extend val="0"/>
      </font>
      <fill>
        <patternFill>
          <bgColor indexed="17"/>
        </patternFill>
      </fill>
    </dxf>
    <dxf>
      <font>
        <b/>
        <i val="0"/>
        <condense val="0"/>
        <extend val="0"/>
        <color indexed="8"/>
      </font>
      <fill>
        <patternFill>
          <bgColor indexed="53"/>
        </patternFill>
      </fill>
    </dxf>
    <dxf>
      <font>
        <b/>
        <i val="0"/>
        <condense val="0"/>
        <extend val="0"/>
        <color indexed="8"/>
      </font>
      <fill>
        <patternFill>
          <bgColor indexed="10"/>
        </patternFill>
      </fill>
    </dxf>
  </dxfs>
  <tableStyles count="0" defaultTableStyle="TableStyleMedium9" defaultPivotStyle="PivotStyleLight16"/>
  <colors>
    <mruColors>
      <color rgb="FF33CC33"/>
      <color rgb="FF008000"/>
      <color rgb="FF0066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5" Type="http://schemas.openxmlformats.org/officeDocument/2006/relationships/externalLink" Target="externalLinks/externalLink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743702554175232"/>
          <c:y val="8.1712049739261355E-2"/>
          <c:w val="0.8057623729111838"/>
          <c:h val="0.90012971698534727"/>
        </c:manualLayout>
      </c:layout>
      <c:doughnutChart>
        <c:varyColors val="1"/>
        <c:dLbls>
          <c:showLegendKey val="0"/>
          <c:showVal val="0"/>
          <c:showCatName val="0"/>
          <c:showSerName val="0"/>
          <c:showPercent val="0"/>
          <c:showBubbleSize val="0"/>
          <c:showLeaderLines val="0"/>
        </c:dLbls>
        <c:firstSliceAng val="240"/>
        <c:holeSize val="75"/>
      </c:doughnutChart>
      <c:spPr>
        <a:noFill/>
        <a:ln>
          <a:noFill/>
        </a:ln>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4035280748904234E-2"/>
          <c:y val="1.4970973110305128E-2"/>
          <c:w val="0.8373348344285918"/>
          <c:h val="0.98502902688969485"/>
        </c:manualLayout>
      </c:layout>
      <c:doughnutChart>
        <c:varyColors val="1"/>
        <c:ser>
          <c:idx val="0"/>
          <c:order val="0"/>
          <c:dPt>
            <c:idx val="0"/>
            <c:bubble3D val="0"/>
            <c:spPr>
              <a:solidFill>
                <a:srgbClr val="FF0000"/>
              </a:solidFill>
              <a:ln w="19050">
                <a:solidFill>
                  <a:schemeClr val="lt1"/>
                </a:solidFill>
              </a:ln>
              <a:effectLst/>
            </c:spPr>
            <c:extLst>
              <c:ext xmlns:c16="http://schemas.microsoft.com/office/drawing/2014/chart" uri="{C3380CC4-5D6E-409C-BE32-E72D297353CC}">
                <c16:uniqueId val="{00000001-AD27-4DE2-93C4-7146084EC907}"/>
              </c:ext>
            </c:extLst>
          </c:dPt>
          <c:dPt>
            <c:idx val="1"/>
            <c:bubble3D val="0"/>
            <c:spPr>
              <a:solidFill>
                <a:srgbClr val="FF0000">
                  <a:alpha val="80000"/>
                </a:srgbClr>
              </a:solidFill>
              <a:ln w="19050">
                <a:solidFill>
                  <a:schemeClr val="lt1"/>
                </a:solidFill>
              </a:ln>
              <a:effectLst/>
            </c:spPr>
            <c:extLst>
              <c:ext xmlns:c16="http://schemas.microsoft.com/office/drawing/2014/chart" uri="{C3380CC4-5D6E-409C-BE32-E72D297353CC}">
                <c16:uniqueId val="{00000003-AD27-4DE2-93C4-7146084EC907}"/>
              </c:ext>
            </c:extLst>
          </c:dPt>
          <c:dPt>
            <c:idx val="2"/>
            <c:bubble3D val="0"/>
            <c:spPr>
              <a:solidFill>
                <a:srgbClr val="FF0000">
                  <a:alpha val="60000"/>
                </a:srgbClr>
              </a:solidFill>
              <a:ln w="19050">
                <a:solidFill>
                  <a:schemeClr val="lt1"/>
                </a:solidFill>
              </a:ln>
              <a:effectLst/>
            </c:spPr>
            <c:extLst>
              <c:ext xmlns:c16="http://schemas.microsoft.com/office/drawing/2014/chart" uri="{C3380CC4-5D6E-409C-BE32-E72D297353CC}">
                <c16:uniqueId val="{00000005-AD27-4DE2-93C4-7146084EC907}"/>
              </c:ext>
            </c:extLst>
          </c:dPt>
          <c:dPt>
            <c:idx val="3"/>
            <c:bubble3D val="0"/>
            <c:spPr>
              <a:solidFill>
                <a:srgbClr val="FFFF00"/>
              </a:solidFill>
              <a:ln w="19050">
                <a:solidFill>
                  <a:schemeClr val="lt1"/>
                </a:solidFill>
              </a:ln>
              <a:effectLst/>
            </c:spPr>
            <c:extLst>
              <c:ext xmlns:c16="http://schemas.microsoft.com/office/drawing/2014/chart" uri="{C3380CC4-5D6E-409C-BE32-E72D297353CC}">
                <c16:uniqueId val="{00000007-AD27-4DE2-93C4-7146084EC907}"/>
              </c:ext>
            </c:extLst>
          </c:dPt>
          <c:dPt>
            <c:idx val="4"/>
            <c:bubble3D val="0"/>
            <c:spPr>
              <a:solidFill>
                <a:srgbClr val="FFFF00">
                  <a:alpha val="80000"/>
                </a:srgbClr>
              </a:solidFill>
              <a:ln w="19050">
                <a:solidFill>
                  <a:schemeClr val="lt1"/>
                </a:solidFill>
              </a:ln>
              <a:effectLst/>
            </c:spPr>
            <c:extLst>
              <c:ext xmlns:c16="http://schemas.microsoft.com/office/drawing/2014/chart" uri="{C3380CC4-5D6E-409C-BE32-E72D297353CC}">
                <c16:uniqueId val="{00000009-AD27-4DE2-93C4-7146084EC907}"/>
              </c:ext>
            </c:extLst>
          </c:dPt>
          <c:dPt>
            <c:idx val="5"/>
            <c:bubble3D val="0"/>
            <c:spPr>
              <a:solidFill>
                <a:srgbClr val="FFFF00">
                  <a:alpha val="60000"/>
                </a:srgbClr>
              </a:solidFill>
              <a:ln w="19050">
                <a:solidFill>
                  <a:schemeClr val="lt1"/>
                </a:solidFill>
              </a:ln>
              <a:effectLst/>
            </c:spPr>
            <c:extLst>
              <c:ext xmlns:c16="http://schemas.microsoft.com/office/drawing/2014/chart" uri="{C3380CC4-5D6E-409C-BE32-E72D297353CC}">
                <c16:uniqueId val="{0000000B-AD27-4DE2-93C4-7146084EC907}"/>
              </c:ext>
            </c:extLst>
          </c:dPt>
          <c:dPt>
            <c:idx val="6"/>
            <c:bubble3D val="0"/>
            <c:spPr>
              <a:solidFill>
                <a:srgbClr val="00B050">
                  <a:alpha val="60000"/>
                </a:srgbClr>
              </a:solidFill>
              <a:ln w="19050">
                <a:solidFill>
                  <a:schemeClr val="lt1"/>
                </a:solidFill>
              </a:ln>
              <a:effectLst/>
            </c:spPr>
            <c:extLst>
              <c:ext xmlns:c16="http://schemas.microsoft.com/office/drawing/2014/chart" uri="{C3380CC4-5D6E-409C-BE32-E72D297353CC}">
                <c16:uniqueId val="{0000000D-AD27-4DE2-93C4-7146084EC907}"/>
              </c:ext>
            </c:extLst>
          </c:dPt>
          <c:dPt>
            <c:idx val="7"/>
            <c:bubble3D val="0"/>
            <c:spPr>
              <a:solidFill>
                <a:srgbClr val="00B050">
                  <a:alpha val="80000"/>
                </a:srgbClr>
              </a:solidFill>
              <a:ln w="19050">
                <a:solidFill>
                  <a:schemeClr val="lt1"/>
                </a:solidFill>
              </a:ln>
              <a:effectLst/>
            </c:spPr>
            <c:extLst>
              <c:ext xmlns:c16="http://schemas.microsoft.com/office/drawing/2014/chart" uri="{C3380CC4-5D6E-409C-BE32-E72D297353CC}">
                <c16:uniqueId val="{0000000F-AD27-4DE2-93C4-7146084EC907}"/>
              </c:ext>
            </c:extLst>
          </c:dPt>
          <c:dPt>
            <c:idx val="8"/>
            <c:bubble3D val="0"/>
            <c:spPr>
              <a:solidFill>
                <a:srgbClr val="00B050"/>
              </a:solidFill>
              <a:ln w="19050">
                <a:solidFill>
                  <a:schemeClr val="lt1"/>
                </a:solidFill>
              </a:ln>
              <a:effectLst/>
            </c:spPr>
            <c:extLst>
              <c:ext xmlns:c16="http://schemas.microsoft.com/office/drawing/2014/chart" uri="{C3380CC4-5D6E-409C-BE32-E72D297353CC}">
                <c16:uniqueId val="{00000011-AD27-4DE2-93C4-7146084EC907}"/>
              </c:ext>
            </c:extLst>
          </c:dPt>
          <c:dPt>
            <c:idx val="9"/>
            <c:bubble3D val="0"/>
            <c:spPr>
              <a:noFill/>
              <a:ln w="19050">
                <a:solidFill>
                  <a:schemeClr val="lt1"/>
                </a:solidFill>
              </a:ln>
              <a:effectLst/>
            </c:spPr>
            <c:extLst>
              <c:ext xmlns:c16="http://schemas.microsoft.com/office/drawing/2014/chart" uri="{C3380CC4-5D6E-409C-BE32-E72D297353CC}">
                <c16:uniqueId val="{00000013-AD27-4DE2-93C4-7146084EC907}"/>
              </c:ext>
            </c:extLst>
          </c:dPt>
          <c:dLbls>
            <c:dLbl>
              <c:idx val="3"/>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FF0000"/>
                      </a:solidFill>
                      <a:latin typeface="+mn-lt"/>
                      <a:ea typeface="+mn-ea"/>
                      <a:cs typeface="+mn-cs"/>
                    </a:defRPr>
                  </a:pPr>
                  <a:endParaRPr lang="en-US"/>
                </a:p>
              </c:txPr>
              <c:showLegendKey val="0"/>
              <c:showVal val="0"/>
              <c:showCatName val="1"/>
              <c:showSerName val="0"/>
              <c:showPercent val="0"/>
              <c:showBubbleSize val="0"/>
              <c:extLst>
                <c:ext xmlns:c16="http://schemas.microsoft.com/office/drawing/2014/chart" uri="{C3380CC4-5D6E-409C-BE32-E72D297353CC}">
                  <c16:uniqueId val="{00000007-AD27-4DE2-93C4-7146084EC907}"/>
                </c:ext>
              </c:extLst>
            </c:dLbl>
            <c:dLbl>
              <c:idx val="4"/>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FF0000"/>
                      </a:solidFill>
                      <a:latin typeface="+mn-lt"/>
                      <a:ea typeface="+mn-ea"/>
                      <a:cs typeface="+mn-cs"/>
                    </a:defRPr>
                  </a:pPr>
                  <a:endParaRPr lang="en-US"/>
                </a:p>
              </c:txPr>
              <c:showLegendKey val="0"/>
              <c:showVal val="0"/>
              <c:showCatName val="1"/>
              <c:showSerName val="0"/>
              <c:showPercent val="0"/>
              <c:showBubbleSize val="0"/>
              <c:extLst>
                <c:ext xmlns:c16="http://schemas.microsoft.com/office/drawing/2014/chart" uri="{C3380CC4-5D6E-409C-BE32-E72D297353CC}">
                  <c16:uniqueId val="{00000009-AD27-4DE2-93C4-7146084EC907}"/>
                </c:ext>
              </c:extLst>
            </c:dLbl>
            <c:dLbl>
              <c:idx val="5"/>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FF0000"/>
                      </a:solidFill>
                      <a:latin typeface="+mn-lt"/>
                      <a:ea typeface="+mn-ea"/>
                      <a:cs typeface="+mn-cs"/>
                    </a:defRPr>
                  </a:pPr>
                  <a:endParaRPr lang="en-US"/>
                </a:p>
              </c:txPr>
              <c:showLegendKey val="0"/>
              <c:showVal val="0"/>
              <c:showCatName val="1"/>
              <c:showSerName val="0"/>
              <c:showPercent val="0"/>
              <c:showBubbleSize val="0"/>
              <c:extLst>
                <c:ext xmlns:c16="http://schemas.microsoft.com/office/drawing/2014/chart" uri="{C3380CC4-5D6E-409C-BE32-E72D297353CC}">
                  <c16:uniqueId val="{0000000B-AD27-4DE2-93C4-7146084EC907}"/>
                </c:ext>
              </c:extLst>
            </c:dLbl>
            <c:dLbl>
              <c:idx val="8"/>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rgbClr val="FFFF00"/>
                      </a:solidFill>
                      <a:latin typeface="+mn-lt"/>
                      <a:ea typeface="+mn-ea"/>
                      <a:cs typeface="+mn-cs"/>
                    </a:defRPr>
                  </a:pPr>
                  <a:endParaRPr lang="en-US"/>
                </a:p>
              </c:txPr>
              <c:showLegendKey val="0"/>
              <c:showVal val="0"/>
              <c:showCatName val="1"/>
              <c:showSerName val="0"/>
              <c:showPercent val="0"/>
              <c:showBubbleSize val="0"/>
              <c:extLst>
                <c:ext xmlns:c16="http://schemas.microsoft.com/office/drawing/2014/chart" uri="{C3380CC4-5D6E-409C-BE32-E72D297353CC}">
                  <c16:uniqueId val="{00000011-AD27-4DE2-93C4-7146084EC907}"/>
                </c:ext>
              </c:extLst>
            </c:dLbl>
            <c:spPr>
              <a:noFill/>
              <a:ln>
                <a:noFill/>
              </a:ln>
              <a:effectLst/>
            </c:spPr>
            <c:txPr>
              <a:bodyPr rot="0" spcFirstLastPara="1" vertOverflow="ellipsis" vert="horz" wrap="square" lIns="38100" tIns="19050" rIns="38100" bIns="19050" anchor="ctr" anchorCtr="1">
                <a:spAutoFit/>
              </a:bodyPr>
              <a:lstStyle/>
              <a:p>
                <a:pPr>
                  <a:defRPr sz="1800" b="1" i="0" u="none" strike="noStrike" kern="1200" baseline="0">
                    <a:solidFill>
                      <a:schemeClr val="bg1"/>
                    </a:solidFill>
                    <a:latin typeface="+mn-lt"/>
                    <a:ea typeface="+mn-ea"/>
                    <a:cs typeface="+mn-cs"/>
                  </a:defRPr>
                </a:pPr>
                <a:endParaRPr lang="en-US"/>
              </a:p>
            </c:txPr>
            <c:showLegendKey val="0"/>
            <c:showVal val="0"/>
            <c:showCatName val="1"/>
            <c:showSerName val="0"/>
            <c:showPercent val="0"/>
            <c:showBubbleSize val="0"/>
            <c:showLeaderLines val="0"/>
            <c:extLst>
              <c:ext xmlns:c15="http://schemas.microsoft.com/office/drawing/2012/chart" uri="{CE6537A1-D6FC-4f65-9D91-7224C49458BB}"/>
            </c:extLst>
          </c:dLbls>
          <c:cat>
            <c:strRef>
              <c:f>Summary_Penilaian!$B$24:$B$33</c:f>
              <c:strCache>
                <c:ptCount val="10"/>
                <c:pt idx="0">
                  <c:v>1</c:v>
                </c:pt>
                <c:pt idx="1">
                  <c:v>2</c:v>
                </c:pt>
                <c:pt idx="2">
                  <c:v>3</c:v>
                </c:pt>
                <c:pt idx="3">
                  <c:v>4</c:v>
                </c:pt>
                <c:pt idx="4">
                  <c:v>5</c:v>
                </c:pt>
                <c:pt idx="5">
                  <c:v>6</c:v>
                </c:pt>
                <c:pt idx="6">
                  <c:v>7</c:v>
                </c:pt>
                <c:pt idx="7">
                  <c:v>8</c:v>
                </c:pt>
                <c:pt idx="8">
                  <c:v>9</c:v>
                </c:pt>
                <c:pt idx="9">
                  <c:v>Blank</c:v>
                </c:pt>
              </c:strCache>
            </c:strRef>
          </c:cat>
          <c:val>
            <c:numRef>
              <c:f>Summary_Penilaian!$C$24:$C$33</c:f>
              <c:numCache>
                <c:formatCode>General</c:formatCode>
                <c:ptCount val="10"/>
                <c:pt idx="0">
                  <c:v>1</c:v>
                </c:pt>
                <c:pt idx="1">
                  <c:v>1</c:v>
                </c:pt>
                <c:pt idx="2">
                  <c:v>1</c:v>
                </c:pt>
                <c:pt idx="3">
                  <c:v>1</c:v>
                </c:pt>
                <c:pt idx="4">
                  <c:v>1</c:v>
                </c:pt>
                <c:pt idx="5">
                  <c:v>1</c:v>
                </c:pt>
                <c:pt idx="6">
                  <c:v>1</c:v>
                </c:pt>
                <c:pt idx="7">
                  <c:v>1</c:v>
                </c:pt>
                <c:pt idx="8">
                  <c:v>1</c:v>
                </c:pt>
                <c:pt idx="9">
                  <c:v>3</c:v>
                </c:pt>
              </c:numCache>
            </c:numRef>
          </c:val>
          <c:extLst>
            <c:ext xmlns:c16="http://schemas.microsoft.com/office/drawing/2014/chart" uri="{C3380CC4-5D6E-409C-BE32-E72D297353CC}">
              <c16:uniqueId val="{00000014-AD27-4DE2-93C4-7146084EC907}"/>
            </c:ext>
          </c:extLst>
        </c:ser>
        <c:dLbls>
          <c:showLegendKey val="0"/>
          <c:showVal val="0"/>
          <c:showCatName val="0"/>
          <c:showSerName val="0"/>
          <c:showPercent val="0"/>
          <c:showBubbleSize val="0"/>
          <c:showLeaderLines val="0"/>
        </c:dLbls>
        <c:firstSliceAng val="225"/>
        <c:holeSize val="75"/>
      </c:doughnutChart>
      <c:pieChart>
        <c:varyColors val="1"/>
        <c:ser>
          <c:idx val="1"/>
          <c:order val="1"/>
          <c:tx>
            <c:strRef>
              <c:f>Summary_Penilaian!$D$22</c:f>
              <c:strCache>
                <c:ptCount val="1"/>
                <c:pt idx="0">
                  <c:v>TRL</c:v>
                </c:pt>
              </c:strCache>
            </c:strRef>
          </c:tx>
          <c:dPt>
            <c:idx val="0"/>
            <c:bubble3D val="0"/>
            <c:spPr>
              <a:noFill/>
              <a:ln w="19050">
                <a:solidFill>
                  <a:schemeClr val="lt1"/>
                </a:solidFill>
              </a:ln>
              <a:effectLst/>
            </c:spPr>
            <c:extLst>
              <c:ext xmlns:c16="http://schemas.microsoft.com/office/drawing/2014/chart" uri="{C3380CC4-5D6E-409C-BE32-E72D297353CC}">
                <c16:uniqueId val="{00000016-AD27-4DE2-93C4-7146084EC907}"/>
              </c:ext>
            </c:extLst>
          </c:dPt>
          <c:dPt>
            <c:idx val="1"/>
            <c:bubble3D val="0"/>
            <c:spPr>
              <a:solidFill>
                <a:schemeClr val="tx1"/>
              </a:solidFill>
              <a:ln w="19050">
                <a:solidFill>
                  <a:schemeClr val="lt1"/>
                </a:solidFill>
              </a:ln>
              <a:effectLst/>
            </c:spPr>
            <c:extLst>
              <c:ext xmlns:c16="http://schemas.microsoft.com/office/drawing/2014/chart" uri="{C3380CC4-5D6E-409C-BE32-E72D297353CC}">
                <c16:uniqueId val="{00000018-AD27-4DE2-93C4-7146084EC907}"/>
              </c:ext>
            </c:extLst>
          </c:dPt>
          <c:dPt>
            <c:idx val="2"/>
            <c:bubble3D val="0"/>
            <c:spPr>
              <a:noFill/>
              <a:ln w="19050">
                <a:solidFill>
                  <a:schemeClr val="lt1"/>
                </a:solidFill>
              </a:ln>
              <a:effectLst/>
            </c:spPr>
            <c:extLst>
              <c:ext xmlns:c16="http://schemas.microsoft.com/office/drawing/2014/chart" uri="{C3380CC4-5D6E-409C-BE32-E72D297353CC}">
                <c16:uniqueId val="{0000001A-AD27-4DE2-93C4-7146084EC907}"/>
              </c:ext>
            </c:extLst>
          </c:dPt>
          <c:val>
            <c:numRef>
              <c:f>(Summary_Penilaian!$E$22:$F$22,Summary_Penilaian!$H$22)</c:f>
              <c:numCache>
                <c:formatCode>General</c:formatCode>
                <c:ptCount val="3"/>
                <c:pt idx="0">
                  <c:v>9</c:v>
                </c:pt>
                <c:pt idx="1">
                  <c:v>1</c:v>
                </c:pt>
                <c:pt idx="2">
                  <c:v>2</c:v>
                </c:pt>
              </c:numCache>
            </c:numRef>
          </c:val>
          <c:extLst>
            <c:ext xmlns:c16="http://schemas.microsoft.com/office/drawing/2014/chart" uri="{C3380CC4-5D6E-409C-BE32-E72D297353CC}">
              <c16:uniqueId val="{0000001B-AD27-4DE2-93C4-7146084EC907}"/>
            </c:ext>
          </c:extLst>
        </c:ser>
        <c:dLbls>
          <c:showLegendKey val="0"/>
          <c:showVal val="0"/>
          <c:showCatName val="0"/>
          <c:showSerName val="0"/>
          <c:showPercent val="0"/>
          <c:showBubbleSize val="0"/>
          <c:showLeaderLines val="1"/>
        </c:dLbls>
        <c:firstSliceAng val="135"/>
      </c:pieChart>
      <c:spPr>
        <a:noFill/>
        <a:ln>
          <a:noFill/>
        </a:ln>
        <a:effectLst>
          <a:glow rad="12700">
            <a:schemeClr val="accent1">
              <a:alpha val="40000"/>
            </a:schemeClr>
          </a:glow>
          <a:softEdge rad="0"/>
        </a:effectLst>
      </c:spPr>
    </c:plotArea>
    <c:plotVisOnly val="1"/>
    <c:dispBlanksAs val="gap"/>
    <c:showDLblsOverMax val="0"/>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trlProps/ctrlProp1.xml><?xml version="1.0" encoding="utf-8"?>
<formControlPr xmlns="http://schemas.microsoft.com/office/spreadsheetml/2009/9/main" objectType="Spin" dx="22" fmlaLink="$E$22" max="11" min="3" page="10" val="9"/>
</file>

<file path=xl/ctrlProps/ctrlProp10.xml><?xml version="1.0" encoding="utf-8"?>
<formControlPr xmlns="http://schemas.microsoft.com/office/spreadsheetml/2009/9/main" objectType="Radio" lockText="1" noThreeD="1"/>
</file>

<file path=xl/ctrlProps/ctrlProp11.xml><?xml version="1.0" encoding="utf-8"?>
<formControlPr xmlns="http://schemas.microsoft.com/office/spreadsheetml/2009/9/main" objectType="Radio" lockText="1" noThreeD="1"/>
</file>

<file path=xl/ctrlProps/ctrlProp2.xml><?xml version="1.0" encoding="utf-8"?>
<formControlPr xmlns="http://schemas.microsoft.com/office/spreadsheetml/2009/9/main" objectType="Radio" firstButton="1" fmlaLink="$X$12" lockText="1" noThreeD="1"/>
</file>

<file path=xl/ctrlProps/ctrlProp3.xml><?xml version="1.0" encoding="utf-8"?>
<formControlPr xmlns="http://schemas.microsoft.com/office/spreadsheetml/2009/9/main" objectType="Radio" lockText="1" noThreeD="1"/>
</file>

<file path=xl/ctrlProps/ctrlProp4.xml><?xml version="1.0" encoding="utf-8"?>
<formControlPr xmlns="http://schemas.microsoft.com/office/spreadsheetml/2009/9/main" objectType="Radio" lockText="1" noThreeD="1"/>
</file>

<file path=xl/ctrlProps/ctrlProp5.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Radio" checked="Checked" lockText="1" noThreeD="1"/>
</file>

<file path=xl/ctrlProps/ctrlProp7.xml><?xml version="1.0" encoding="utf-8"?>
<formControlPr xmlns="http://schemas.microsoft.com/office/spreadsheetml/2009/9/main" objectType="Radio" lockText="1" noThreeD="1"/>
</file>

<file path=xl/ctrlProps/ctrlProp8.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Radio" lockText="1" noThreeD="1"/>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1</xdr:col>
      <xdr:colOff>10584</xdr:colOff>
      <xdr:row>19</xdr:row>
      <xdr:rowOff>137582</xdr:rowOff>
    </xdr:from>
    <xdr:to>
      <xdr:col>14</xdr:col>
      <xdr:colOff>31750</xdr:colOff>
      <xdr:row>58</xdr:row>
      <xdr:rowOff>21166</xdr:rowOff>
    </xdr:to>
    <xdr:sp macro="" textlink="">
      <xdr:nvSpPr>
        <xdr:cNvPr id="15" name="Rectangle 14">
          <a:extLst>
            <a:ext uri="{FF2B5EF4-FFF2-40B4-BE49-F238E27FC236}">
              <a16:creationId xmlns:a16="http://schemas.microsoft.com/office/drawing/2014/main" id="{00000000-0008-0000-0000-00000F000000}"/>
            </a:ext>
          </a:extLst>
        </xdr:cNvPr>
        <xdr:cNvSpPr/>
      </xdr:nvSpPr>
      <xdr:spPr>
        <a:xfrm>
          <a:off x="306917" y="6138332"/>
          <a:ext cx="8180916" cy="4085167"/>
        </a:xfrm>
        <a:prstGeom prst="rect">
          <a:avLst/>
        </a:prstGeom>
        <a:solidFill>
          <a:schemeClr val="bg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d-ID" sz="1100"/>
        </a:p>
      </xdr:txBody>
    </xdr:sp>
    <xdr:clientData/>
  </xdr:twoCellAnchor>
  <xdr:twoCellAnchor>
    <xdr:from>
      <xdr:col>1</xdr:col>
      <xdr:colOff>391583</xdr:colOff>
      <xdr:row>19</xdr:row>
      <xdr:rowOff>131233</xdr:rowOff>
    </xdr:from>
    <xdr:to>
      <xdr:col>14</xdr:col>
      <xdr:colOff>21166</xdr:colOff>
      <xdr:row>58</xdr:row>
      <xdr:rowOff>14817</xdr:rowOff>
    </xdr:to>
    <xdr:sp macro="" textlink="">
      <xdr:nvSpPr>
        <xdr:cNvPr id="20" name="Rectangle 19">
          <a:extLst>
            <a:ext uri="{FF2B5EF4-FFF2-40B4-BE49-F238E27FC236}">
              <a16:creationId xmlns:a16="http://schemas.microsoft.com/office/drawing/2014/main" id="{00000000-0008-0000-0000-000014000000}"/>
            </a:ext>
          </a:extLst>
        </xdr:cNvPr>
        <xdr:cNvSpPr/>
      </xdr:nvSpPr>
      <xdr:spPr>
        <a:xfrm>
          <a:off x="391583" y="5200650"/>
          <a:ext cx="6858000" cy="4085167"/>
        </a:xfrm>
        <a:prstGeom prst="rect">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d-ID" sz="1100"/>
        </a:p>
      </xdr:txBody>
    </xdr:sp>
    <xdr:clientData/>
  </xdr:twoCellAnchor>
  <xdr:twoCellAnchor>
    <xdr:from>
      <xdr:col>2</xdr:col>
      <xdr:colOff>691662</xdr:colOff>
      <xdr:row>32</xdr:row>
      <xdr:rowOff>8793</xdr:rowOff>
    </xdr:from>
    <xdr:to>
      <xdr:col>5</xdr:col>
      <xdr:colOff>502626</xdr:colOff>
      <xdr:row>45</xdr:row>
      <xdr:rowOff>84993</xdr:rowOff>
    </xdr:to>
    <xdr:graphicFrame macro="">
      <xdr:nvGraphicFramePr>
        <xdr:cNvPr id="2" name="Chart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mc:AlternateContent xmlns:mc="http://schemas.openxmlformats.org/markup-compatibility/2006">
    <mc:Choice xmlns:a14="http://schemas.microsoft.com/office/drawing/2010/main" Requires="a14">
      <xdr:twoCellAnchor>
        <xdr:from>
          <xdr:col>5</xdr:col>
          <xdr:colOff>107950</xdr:colOff>
          <xdr:row>46</xdr:row>
          <xdr:rowOff>107950</xdr:rowOff>
        </xdr:from>
        <xdr:to>
          <xdr:col>5</xdr:col>
          <xdr:colOff>546100</xdr:colOff>
          <xdr:row>49</xdr:row>
          <xdr:rowOff>95250</xdr:rowOff>
        </xdr:to>
        <xdr:sp macro="" textlink="">
          <xdr:nvSpPr>
            <xdr:cNvPr id="7169" name="Spinner 1" hidden="1">
              <a:extLst>
                <a:ext uri="{63B3BB69-23CF-44E3-9099-C40C66FF867C}">
                  <a14:compatExt spid="_x0000_s7169"/>
                </a:ext>
                <a:ext uri="{FF2B5EF4-FFF2-40B4-BE49-F238E27FC236}">
                  <a16:creationId xmlns:a16="http://schemas.microsoft.com/office/drawing/2014/main" id="{00000000-0008-0000-0000-0000011C0000}"/>
                </a:ext>
              </a:extLst>
            </xdr:cNvPr>
            <xdr:cNvSpPr/>
          </xdr:nvSpPr>
          <xdr:spPr bwMode="auto">
            <a:xfrm>
              <a:off x="0" y="0"/>
              <a:ext cx="0" cy="0"/>
            </a:xfrm>
            <a:prstGeom prst="rect">
              <a:avLst/>
            </a:prstGeom>
            <a:noFill/>
            <a:ln w="9525">
              <a:miter lim="800000"/>
              <a:headEnd/>
              <a:tailEnd/>
            </a:ln>
          </xdr:spPr>
        </xdr:sp>
        <xdr:clientData/>
      </xdr:twoCellAnchor>
    </mc:Choice>
    <mc:Fallback/>
  </mc:AlternateContent>
  <xdr:twoCellAnchor>
    <xdr:from>
      <xdr:col>6</xdr:col>
      <xdr:colOff>5685</xdr:colOff>
      <xdr:row>21</xdr:row>
      <xdr:rowOff>69680</xdr:rowOff>
    </xdr:from>
    <xdr:to>
      <xdr:col>13</xdr:col>
      <xdr:colOff>24666</xdr:colOff>
      <xdr:row>39</xdr:row>
      <xdr:rowOff>156229</xdr:rowOff>
    </xdr:to>
    <xdr:grpSp>
      <xdr:nvGrpSpPr>
        <xdr:cNvPr id="14" name="Group 13">
          <a:extLst>
            <a:ext uri="{FF2B5EF4-FFF2-40B4-BE49-F238E27FC236}">
              <a16:creationId xmlns:a16="http://schemas.microsoft.com/office/drawing/2014/main" id="{00000000-0008-0000-0000-00000E000000}"/>
            </a:ext>
          </a:extLst>
        </xdr:cNvPr>
        <xdr:cNvGrpSpPr/>
      </xdr:nvGrpSpPr>
      <xdr:grpSpPr>
        <a:xfrm>
          <a:off x="3396585" y="6384755"/>
          <a:ext cx="3990906" cy="3525074"/>
          <a:chOff x="1455615" y="4535847"/>
          <a:chExt cx="4008898" cy="3526132"/>
        </a:xfrm>
      </xdr:grpSpPr>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1455615" y="4535847"/>
          <a:ext cx="4008898" cy="3526132"/>
        </xdr:xfrm>
        <a:graphic>
          <a:graphicData uri="http://schemas.openxmlformats.org/drawingml/2006/chart">
            <c:chart xmlns:c="http://schemas.openxmlformats.org/drawingml/2006/chart" xmlns:r="http://schemas.openxmlformats.org/officeDocument/2006/relationships" r:id="rId2"/>
          </a:graphicData>
        </a:graphic>
      </xdr:graphicFrame>
      <xdr:sp macro="" textlink="">
        <xdr:nvSpPr>
          <xdr:cNvPr id="6" name="Oval 5">
            <a:extLst>
              <a:ext uri="{FF2B5EF4-FFF2-40B4-BE49-F238E27FC236}">
                <a16:creationId xmlns:a16="http://schemas.microsoft.com/office/drawing/2014/main" id="{00000000-0008-0000-0000-000006000000}"/>
              </a:ext>
            </a:extLst>
          </xdr:cNvPr>
          <xdr:cNvSpPr/>
        </xdr:nvSpPr>
        <xdr:spPr>
          <a:xfrm>
            <a:off x="3347096" y="6182184"/>
            <a:ext cx="256525" cy="265972"/>
          </a:xfrm>
          <a:prstGeom prst="ellipse">
            <a:avLst/>
          </a:prstGeom>
          <a:solidFill>
            <a:schemeClr val="tx1"/>
          </a:solidFill>
          <a:ln>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d-ID" sz="1100"/>
          </a:p>
        </xdr:txBody>
      </xdr:sp>
      <xdr:sp macro="" textlink="$I$22">
        <xdr:nvSpPr>
          <xdr:cNvPr id="7" name="Rounded Rectangle 6">
            <a:extLst>
              <a:ext uri="{FF2B5EF4-FFF2-40B4-BE49-F238E27FC236}">
                <a16:creationId xmlns:a16="http://schemas.microsoft.com/office/drawing/2014/main" id="{00000000-0008-0000-0000-000007000000}"/>
              </a:ext>
            </a:extLst>
          </xdr:cNvPr>
          <xdr:cNvSpPr/>
        </xdr:nvSpPr>
        <xdr:spPr>
          <a:xfrm>
            <a:off x="3025666" y="6987613"/>
            <a:ext cx="892354" cy="537141"/>
          </a:xfrm>
          <a:prstGeom prst="roundRect">
            <a:avLst>
              <a:gd name="adj" fmla="val 36821"/>
            </a:avLst>
          </a:prstGeom>
          <a:gradFill>
            <a:gsLst>
              <a:gs pos="0">
                <a:srgbClr val="FF0000"/>
              </a:gs>
              <a:gs pos="50000">
                <a:srgbClr val="FFFF00"/>
              </a:gs>
              <a:gs pos="100000">
                <a:srgbClr val="00B050"/>
              </a:gs>
            </a:gsLst>
            <a:lin ang="3600000" scaled="0"/>
          </a:gradFill>
          <a:ln w="44450">
            <a:solidFill>
              <a:srgbClr val="003300"/>
            </a:solidFill>
          </a:ln>
          <a:effectLst/>
          <a:scene3d>
            <a:camera prst="orthographicFront">
              <a:rot lat="0" lon="0" rev="0"/>
            </a:camera>
            <a:lightRig rig="contrasting" dir="t">
              <a:rot lat="0" lon="0" rev="1500000"/>
            </a:lightRig>
          </a:scene3d>
          <a:sp3d prstMaterial="metal">
            <a:bevelT w="88900" h="88900"/>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fld id="{B1826E0E-4E80-4B4C-A52B-9F8BAC5FF857}" type="TxLink">
              <a:rPr lang="en-US" sz="3600" b="1" i="0" u="none" strike="noStrike">
                <a:solidFill>
                  <a:srgbClr val="000099"/>
                </a:solidFill>
                <a:effectLst>
                  <a:glow rad="38100">
                    <a:schemeClr val="bg1">
                      <a:alpha val="90000"/>
                    </a:schemeClr>
                  </a:glow>
                </a:effectLst>
                <a:latin typeface="Calibri"/>
                <a:cs typeface="Calibri"/>
              </a:rPr>
              <a:pPr algn="ctr"/>
              <a:t>7</a:t>
            </a:fld>
            <a:endParaRPr lang="id-ID" sz="8000" b="1">
              <a:solidFill>
                <a:srgbClr val="000099"/>
              </a:solidFill>
              <a:effectLst>
                <a:glow rad="38100">
                  <a:schemeClr val="bg1">
                    <a:alpha val="90000"/>
                  </a:schemeClr>
                </a:glow>
              </a:effectLst>
            </a:endParaRPr>
          </a:p>
        </xdr:txBody>
      </xdr:sp>
      <xdr:sp macro="" textlink="">
        <xdr:nvSpPr>
          <xdr:cNvPr id="8" name="TextBox 7">
            <a:extLst>
              <a:ext uri="{FF2B5EF4-FFF2-40B4-BE49-F238E27FC236}">
                <a16:creationId xmlns:a16="http://schemas.microsoft.com/office/drawing/2014/main" id="{00000000-0008-0000-0000-000008000000}"/>
              </a:ext>
            </a:extLst>
          </xdr:cNvPr>
          <xdr:cNvSpPr txBox="1"/>
        </xdr:nvSpPr>
        <xdr:spPr>
          <a:xfrm>
            <a:off x="2417368" y="5433195"/>
            <a:ext cx="2076178" cy="72874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id-ID" sz="2000" b="1">
                <a:solidFill>
                  <a:srgbClr val="006600"/>
                </a:solidFill>
                <a:effectLst>
                  <a:glow rad="254000">
                    <a:schemeClr val="bg1">
                      <a:alpha val="90000"/>
                    </a:schemeClr>
                  </a:glow>
                </a:effectLst>
                <a:latin typeface="Androgyne" panose="05080000000003050000" pitchFamily="82" charset="0"/>
              </a:rPr>
              <a:t>Tekno</a:t>
            </a:r>
            <a:r>
              <a:rPr lang="id-ID" sz="2000" b="1">
                <a:solidFill>
                  <a:srgbClr val="FF0000"/>
                </a:solidFill>
                <a:effectLst>
                  <a:glow rad="254000">
                    <a:schemeClr val="bg1">
                      <a:alpha val="90000"/>
                    </a:schemeClr>
                  </a:glow>
                </a:effectLst>
                <a:latin typeface="Androgyne" panose="05080000000003050000" pitchFamily="82" charset="0"/>
              </a:rPr>
              <a:t>-Meter</a:t>
            </a:r>
            <a:r>
              <a:rPr lang="en-US" sz="2000" b="1">
                <a:solidFill>
                  <a:srgbClr val="FF0000"/>
                </a:solidFill>
                <a:effectLst>
                  <a:glow rad="254000">
                    <a:schemeClr val="bg1">
                      <a:alpha val="90000"/>
                    </a:schemeClr>
                  </a:glow>
                </a:effectLst>
                <a:latin typeface="Androgyne" panose="05080000000003050000" pitchFamily="82" charset="0"/>
              </a:rPr>
              <a:t> </a:t>
            </a:r>
            <a:r>
              <a:rPr lang="en-US" sz="1600">
                <a:solidFill>
                  <a:sysClr val="windowText" lastClr="000000"/>
                </a:solidFill>
                <a:effectLst>
                  <a:glow rad="254000">
                    <a:schemeClr val="bg1">
                      <a:alpha val="90000"/>
                    </a:schemeClr>
                  </a:glow>
                </a:effectLst>
                <a:latin typeface="Androgyne" panose="05080000000003050000" pitchFamily="82" charset="0"/>
              </a:rPr>
              <a:t>2.</a:t>
            </a:r>
            <a:r>
              <a:rPr lang="id-ID" sz="1600">
                <a:solidFill>
                  <a:sysClr val="windowText" lastClr="000000"/>
                </a:solidFill>
                <a:effectLst>
                  <a:glow rad="254000">
                    <a:schemeClr val="bg1">
                      <a:alpha val="90000"/>
                    </a:schemeClr>
                  </a:glow>
                </a:effectLst>
                <a:latin typeface="Androgyne" panose="05080000000003050000" pitchFamily="82" charset="0"/>
              </a:rPr>
              <a:t>5</a:t>
            </a:r>
            <a:endParaRPr lang="id-ID" sz="2000">
              <a:solidFill>
                <a:sysClr val="windowText" lastClr="000000"/>
              </a:solidFill>
              <a:effectLst>
                <a:glow rad="254000">
                  <a:schemeClr val="bg1">
                    <a:alpha val="90000"/>
                  </a:schemeClr>
                </a:glow>
              </a:effectLst>
              <a:latin typeface="Androgyne" panose="05080000000003050000" pitchFamily="82" charset="0"/>
            </a:endParaRPr>
          </a:p>
        </xdr:txBody>
      </xdr:sp>
      <xdr:sp macro="" textlink="">
        <xdr:nvSpPr>
          <xdr:cNvPr id="9" name="Oval 8">
            <a:extLst>
              <a:ext uri="{FF2B5EF4-FFF2-40B4-BE49-F238E27FC236}">
                <a16:creationId xmlns:a16="http://schemas.microsoft.com/office/drawing/2014/main" id="{00000000-0008-0000-0000-000009000000}"/>
              </a:ext>
            </a:extLst>
          </xdr:cNvPr>
          <xdr:cNvSpPr>
            <a:spLocks/>
          </xdr:cNvSpPr>
        </xdr:nvSpPr>
        <xdr:spPr>
          <a:xfrm>
            <a:off x="1721849" y="4590311"/>
            <a:ext cx="3499288" cy="3459600"/>
          </a:xfrm>
          <a:prstGeom prst="ellipse">
            <a:avLst/>
          </a:prstGeom>
          <a:noFill/>
          <a:ln w="127000">
            <a:gradFill flip="none" rotWithShape="1">
              <a:gsLst>
                <a:gs pos="0">
                  <a:schemeClr val="tx1"/>
                </a:gs>
                <a:gs pos="100000">
                  <a:schemeClr val="accent2">
                    <a:lumMod val="50000"/>
                  </a:schemeClr>
                </a:gs>
                <a:gs pos="58000">
                  <a:schemeClr val="bg1"/>
                </a:gs>
              </a:gsLst>
              <a:path path="circle">
                <a:fillToRect l="100000" t="100000"/>
              </a:path>
              <a:tileRect r="-100000" b="-100000"/>
            </a:gradFill>
          </a:ln>
          <a:scene3d>
            <a:camera prst="orthographicFront"/>
            <a:lightRig rig="threePt" dir="t"/>
          </a:scene3d>
          <a:sp3d>
            <a:bevelT/>
          </a:sp3d>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d-ID" sz="1100"/>
          </a:p>
        </xdr:txBody>
      </xdr:sp>
      <xdr:sp macro="" textlink="">
        <xdr:nvSpPr>
          <xdr:cNvPr id="10" name="Rectangle 9">
            <a:extLst>
              <a:ext uri="{FF2B5EF4-FFF2-40B4-BE49-F238E27FC236}">
                <a16:creationId xmlns:a16="http://schemas.microsoft.com/office/drawing/2014/main" id="{00000000-0008-0000-0000-00000A000000}"/>
              </a:ext>
            </a:extLst>
          </xdr:cNvPr>
          <xdr:cNvSpPr/>
        </xdr:nvSpPr>
        <xdr:spPr>
          <a:xfrm>
            <a:off x="1948354" y="4767419"/>
            <a:ext cx="3023149" cy="3061528"/>
          </a:xfrm>
          <a:prstGeom prst="rect">
            <a:avLst/>
          </a:prstGeom>
          <a:noFill/>
        </xdr:spPr>
        <xdr:txBody>
          <a:bodyPr wrap="none" lIns="91440" tIns="45720" rIns="91440" bIns="45720">
            <a:prstTxWarp prst="textArchDown">
              <a:avLst>
                <a:gd name="adj" fmla="val 21597488"/>
              </a:avLst>
            </a:prstTxWarp>
            <a:noAutofit/>
          </a:bodyPr>
          <a:lstStyle/>
          <a:p>
            <a:pPr algn="ctr"/>
            <a:r>
              <a:rPr lang="id-ID" sz="1600" b="1" cap="none" spc="0">
                <a:ln w="10160">
                  <a:solidFill>
                    <a:schemeClr val="accent5"/>
                  </a:solidFill>
                  <a:prstDash val="solid"/>
                </a:ln>
                <a:solidFill>
                  <a:schemeClr val="tx1"/>
                </a:solidFill>
                <a:effectLst>
                  <a:outerShdw blurRad="38100" dist="22860" dir="5400000" algn="tl" rotWithShape="0">
                    <a:srgbClr val="000000">
                      <a:alpha val="30000"/>
                    </a:srgbClr>
                  </a:outerShdw>
                </a:effectLst>
              </a:rPr>
              <a:t>  Tingkat Kesiapan Teknologi</a:t>
            </a:r>
          </a:p>
        </xdr:txBody>
      </xdr:sp>
    </xdr:grpSp>
    <xdr:clientData/>
  </xdr:twoCellAnchor>
  <xdr:twoCellAnchor>
    <xdr:from>
      <xdr:col>4</xdr:col>
      <xdr:colOff>116417</xdr:colOff>
      <xdr:row>52</xdr:row>
      <xdr:rowOff>148171</xdr:rowOff>
    </xdr:from>
    <xdr:to>
      <xdr:col>4</xdr:col>
      <xdr:colOff>550334</xdr:colOff>
      <xdr:row>54</xdr:row>
      <xdr:rowOff>153460</xdr:rowOff>
    </xdr:to>
    <xdr:sp macro="" textlink="">
      <xdr:nvSpPr>
        <xdr:cNvPr id="16" name="Left Arrow 15">
          <a:extLst>
            <a:ext uri="{FF2B5EF4-FFF2-40B4-BE49-F238E27FC236}">
              <a16:creationId xmlns:a16="http://schemas.microsoft.com/office/drawing/2014/main" id="{00000000-0008-0000-0000-000010000000}"/>
            </a:ext>
          </a:extLst>
        </xdr:cNvPr>
        <xdr:cNvSpPr/>
      </xdr:nvSpPr>
      <xdr:spPr>
        <a:xfrm rot="5400000">
          <a:off x="2013481" y="14877523"/>
          <a:ext cx="407456" cy="433917"/>
        </a:xfrm>
        <a:prstGeom prst="leftArrow">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US" sz="1100"/>
        </a:p>
      </xdr:txBody>
    </xdr:sp>
    <xdr:clientData/>
  </xdr:twoCellAnchor>
  <xdr:twoCellAnchor>
    <xdr:from>
      <xdr:col>2</xdr:col>
      <xdr:colOff>338671</xdr:colOff>
      <xdr:row>25</xdr:row>
      <xdr:rowOff>26458</xdr:rowOff>
    </xdr:from>
    <xdr:to>
      <xdr:col>5</xdr:col>
      <xdr:colOff>68797</xdr:colOff>
      <xdr:row>36</xdr:row>
      <xdr:rowOff>15875</xdr:rowOff>
    </xdr:to>
    <xdr:sp macro="" textlink="">
      <xdr:nvSpPr>
        <xdr:cNvPr id="17" name="Isosceles Triangle 16">
          <a:extLst>
            <a:ext uri="{FF2B5EF4-FFF2-40B4-BE49-F238E27FC236}">
              <a16:creationId xmlns:a16="http://schemas.microsoft.com/office/drawing/2014/main" id="{00000000-0008-0000-0000-000011000000}"/>
            </a:ext>
          </a:extLst>
        </xdr:cNvPr>
        <xdr:cNvSpPr/>
      </xdr:nvSpPr>
      <xdr:spPr>
        <a:xfrm rot="5400000">
          <a:off x="854609" y="6897687"/>
          <a:ext cx="2084917" cy="1338793"/>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d-ID" sz="1100"/>
        </a:p>
      </xdr:txBody>
    </xdr:sp>
    <xdr:clientData/>
  </xdr:twoCellAnchor>
  <xdr:twoCellAnchor>
    <xdr:from>
      <xdr:col>1</xdr:col>
      <xdr:colOff>0</xdr:colOff>
      <xdr:row>41</xdr:row>
      <xdr:rowOff>184150</xdr:rowOff>
    </xdr:from>
    <xdr:to>
      <xdr:col>14</xdr:col>
      <xdr:colOff>84666</xdr:colOff>
      <xdr:row>57</xdr:row>
      <xdr:rowOff>21166</xdr:rowOff>
    </xdr:to>
    <xdr:sp macro="" textlink="">
      <xdr:nvSpPr>
        <xdr:cNvPr id="19" name="Rectangle 18">
          <a:extLst>
            <a:ext uri="{FF2B5EF4-FFF2-40B4-BE49-F238E27FC236}">
              <a16:creationId xmlns:a16="http://schemas.microsoft.com/office/drawing/2014/main" id="{00000000-0008-0000-0000-000013000000}"/>
            </a:ext>
          </a:extLst>
        </xdr:cNvPr>
        <xdr:cNvSpPr/>
      </xdr:nvSpPr>
      <xdr:spPr>
        <a:xfrm>
          <a:off x="0" y="9455150"/>
          <a:ext cx="7313083" cy="2937933"/>
        </a:xfrm>
        <a:prstGeom prst="rect">
          <a:avLst/>
        </a:prstGeom>
        <a:solidFill>
          <a:schemeClr val="bg1"/>
        </a:solidFill>
        <a:ln>
          <a:solidFill>
            <a:schemeClr val="accent1">
              <a:shade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id-ID"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4</xdr:row>
      <xdr:rowOff>19051</xdr:rowOff>
    </xdr:from>
    <xdr:to>
      <xdr:col>17</xdr:col>
      <xdr:colOff>0</xdr:colOff>
      <xdr:row>5</xdr:row>
      <xdr:rowOff>150812</xdr:rowOff>
    </xdr:to>
    <xdr:sp macro="" textlink="">
      <xdr:nvSpPr>
        <xdr:cNvPr id="6145" name="Text Box 1">
          <a:extLst>
            <a:ext uri="{FF2B5EF4-FFF2-40B4-BE49-F238E27FC236}">
              <a16:creationId xmlns:a16="http://schemas.microsoft.com/office/drawing/2014/main" id="{00000000-0008-0000-0100-000001180000}"/>
            </a:ext>
          </a:extLst>
        </xdr:cNvPr>
        <xdr:cNvSpPr txBox="1">
          <a:spLocks noChangeArrowheads="1"/>
        </xdr:cNvSpPr>
      </xdr:nvSpPr>
      <xdr:spPr bwMode="auto">
        <a:xfrm>
          <a:off x="381000" y="963614"/>
          <a:ext cx="6969125" cy="290511"/>
        </a:xfrm>
        <a:prstGeom prst="rect">
          <a:avLst/>
        </a:prstGeom>
        <a:solidFill>
          <a:srgbClr val="FFFFFF"/>
        </a:solidFill>
        <a:ln w="9525">
          <a:solidFill>
            <a:srgbClr val="000000"/>
          </a:solidFill>
          <a:miter lim="800000"/>
          <a:headEnd/>
          <a:tailEnd/>
        </a:ln>
      </xdr:spPr>
      <xdr:txBody>
        <a:bodyPr vertOverflow="clip" wrap="square" lIns="45720" tIns="36576" rIns="45720" bIns="0" anchor="ctr" anchorCtr="0" upright="1"/>
        <a:lstStyle/>
        <a:p>
          <a:pPr algn="ctr" rtl="1">
            <a:defRPr sz="1000"/>
          </a:pPr>
          <a:r>
            <a:rPr lang="en-US" sz="2000" b="0" i="0" strike="noStrike">
              <a:solidFill>
                <a:srgbClr val="FF0000"/>
              </a:solidFill>
              <a:latin typeface="+mn-lt"/>
            </a:rPr>
            <a:t>( TRL, </a:t>
          </a:r>
          <a:r>
            <a:rPr lang="en-US" sz="2000" b="0" i="1" strike="noStrike">
              <a:solidFill>
                <a:srgbClr val="FF0000"/>
              </a:solidFill>
              <a:latin typeface="+mn-lt"/>
            </a:rPr>
            <a:t>technology readiness level</a:t>
          </a:r>
          <a:r>
            <a:rPr lang="en-US" sz="2000" b="0" i="0" strike="noStrike">
              <a:solidFill>
                <a:srgbClr val="FF0000"/>
              </a:solidFill>
              <a:latin typeface="+mn-lt"/>
            </a:rPr>
            <a:t> )</a:t>
          </a:r>
        </a:p>
      </xdr:txBody>
    </xdr:sp>
    <xdr:clientData/>
  </xdr:twoCellAnchor>
  <xdr:twoCellAnchor>
    <xdr:from>
      <xdr:col>2</xdr:col>
      <xdr:colOff>0</xdr:colOff>
      <xdr:row>2</xdr:row>
      <xdr:rowOff>0</xdr:rowOff>
    </xdr:from>
    <xdr:to>
      <xdr:col>17</xdr:col>
      <xdr:colOff>0</xdr:colOff>
      <xdr:row>4</xdr:row>
      <xdr:rowOff>9525</xdr:rowOff>
    </xdr:to>
    <xdr:sp macro="" textlink="">
      <xdr:nvSpPr>
        <xdr:cNvPr id="6175" name="Text Box 31">
          <a:extLst>
            <a:ext uri="{FF2B5EF4-FFF2-40B4-BE49-F238E27FC236}">
              <a16:creationId xmlns:a16="http://schemas.microsoft.com/office/drawing/2014/main" id="{00000000-0008-0000-0100-00001F180000}"/>
            </a:ext>
          </a:extLst>
        </xdr:cNvPr>
        <xdr:cNvSpPr txBox="1">
          <a:spLocks noChangeArrowheads="1"/>
        </xdr:cNvSpPr>
      </xdr:nvSpPr>
      <xdr:spPr bwMode="auto">
        <a:xfrm>
          <a:off x="381000" y="628650"/>
          <a:ext cx="6943725" cy="333375"/>
        </a:xfrm>
        <a:prstGeom prst="rect">
          <a:avLst/>
        </a:prstGeom>
        <a:solidFill>
          <a:srgbClr val="FF0000"/>
        </a:solidFill>
        <a:ln w="9525">
          <a:solidFill>
            <a:srgbClr val="000000"/>
          </a:solidFill>
          <a:miter lim="800000"/>
          <a:headEnd/>
          <a:tailEnd/>
        </a:ln>
      </xdr:spPr>
      <xdr:txBody>
        <a:bodyPr vertOverflow="clip" wrap="square" lIns="45720" tIns="36576" rIns="45720" bIns="36576" anchor="ctr" upright="1"/>
        <a:lstStyle/>
        <a:p>
          <a:pPr algn="ctr" rtl="1">
            <a:defRPr sz="1000"/>
          </a:pPr>
          <a:r>
            <a:rPr lang="en-US" sz="2000" b="0" i="0" strike="noStrike">
              <a:solidFill>
                <a:srgbClr val="FFFFFF"/>
              </a:solidFill>
              <a:latin typeface="+mn-lt"/>
            </a:rPr>
            <a:t>PENGUKURAN TINGKAT KESIAPAN TEKNOLOGI</a:t>
          </a:r>
        </a:p>
      </xdr:txBody>
    </xdr:sp>
    <xdr:clientData/>
  </xdr:twoCellAnchor>
  <mc:AlternateContent xmlns:mc="http://schemas.openxmlformats.org/markup-compatibility/2006">
    <mc:Choice xmlns:a14="http://schemas.microsoft.com/office/drawing/2010/main" Requires="a14">
      <xdr:twoCellAnchor editAs="oneCell">
        <xdr:from>
          <xdr:col>6</xdr:col>
          <xdr:colOff>88900</xdr:colOff>
          <xdr:row>10</xdr:row>
          <xdr:rowOff>228600</xdr:rowOff>
        </xdr:from>
        <xdr:to>
          <xdr:col>8</xdr:col>
          <xdr:colOff>31750</xdr:colOff>
          <xdr:row>12</xdr:row>
          <xdr:rowOff>38100</xdr:rowOff>
        </xdr:to>
        <xdr:sp macro="" textlink="">
          <xdr:nvSpPr>
            <xdr:cNvPr id="6417" name="Option Button 273" hidden="1">
              <a:extLst>
                <a:ext uri="{63B3BB69-23CF-44E3-9099-C40C66FF867C}">
                  <a14:compatExt spid="_x0000_s6417"/>
                </a:ext>
                <a:ext uri="{FF2B5EF4-FFF2-40B4-BE49-F238E27FC236}">
                  <a16:creationId xmlns:a16="http://schemas.microsoft.com/office/drawing/2014/main" id="{00000000-0008-0000-0100-000011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11</xdr:row>
          <xdr:rowOff>127000</xdr:rowOff>
        </xdr:from>
        <xdr:to>
          <xdr:col>8</xdr:col>
          <xdr:colOff>31750</xdr:colOff>
          <xdr:row>13</xdr:row>
          <xdr:rowOff>38100</xdr:rowOff>
        </xdr:to>
        <xdr:sp macro="" textlink="">
          <xdr:nvSpPr>
            <xdr:cNvPr id="6418" name="Option Button 274" hidden="1">
              <a:extLst>
                <a:ext uri="{63B3BB69-23CF-44E3-9099-C40C66FF867C}">
                  <a14:compatExt spid="_x0000_s6418"/>
                </a:ext>
                <a:ext uri="{FF2B5EF4-FFF2-40B4-BE49-F238E27FC236}">
                  <a16:creationId xmlns:a16="http://schemas.microsoft.com/office/drawing/2014/main" id="{00000000-0008-0000-0100-000012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12</xdr:row>
          <xdr:rowOff>127000</xdr:rowOff>
        </xdr:from>
        <xdr:to>
          <xdr:col>8</xdr:col>
          <xdr:colOff>31750</xdr:colOff>
          <xdr:row>14</xdr:row>
          <xdr:rowOff>38100</xdr:rowOff>
        </xdr:to>
        <xdr:sp macro="" textlink="">
          <xdr:nvSpPr>
            <xdr:cNvPr id="6419" name="Option Button 275" hidden="1">
              <a:extLst>
                <a:ext uri="{63B3BB69-23CF-44E3-9099-C40C66FF867C}">
                  <a14:compatExt spid="_x0000_s6419"/>
                </a:ext>
                <a:ext uri="{FF2B5EF4-FFF2-40B4-BE49-F238E27FC236}">
                  <a16:creationId xmlns:a16="http://schemas.microsoft.com/office/drawing/2014/main" id="{00000000-0008-0000-0100-000013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13</xdr:row>
          <xdr:rowOff>127000</xdr:rowOff>
        </xdr:from>
        <xdr:to>
          <xdr:col>8</xdr:col>
          <xdr:colOff>31750</xdr:colOff>
          <xdr:row>15</xdr:row>
          <xdr:rowOff>38100</xdr:rowOff>
        </xdr:to>
        <xdr:sp macro="" textlink="">
          <xdr:nvSpPr>
            <xdr:cNvPr id="6420" name="Option Button 276" hidden="1">
              <a:extLst>
                <a:ext uri="{63B3BB69-23CF-44E3-9099-C40C66FF867C}">
                  <a14:compatExt spid="_x0000_s6420"/>
                </a:ext>
                <a:ext uri="{FF2B5EF4-FFF2-40B4-BE49-F238E27FC236}">
                  <a16:creationId xmlns:a16="http://schemas.microsoft.com/office/drawing/2014/main" id="{00000000-0008-0000-0100-000014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14</xdr:row>
          <xdr:rowOff>127000</xdr:rowOff>
        </xdr:from>
        <xdr:to>
          <xdr:col>8</xdr:col>
          <xdr:colOff>31750</xdr:colOff>
          <xdr:row>16</xdr:row>
          <xdr:rowOff>38100</xdr:rowOff>
        </xdr:to>
        <xdr:sp macro="" textlink="">
          <xdr:nvSpPr>
            <xdr:cNvPr id="6421" name="Option Button 277" hidden="1">
              <a:extLst>
                <a:ext uri="{63B3BB69-23CF-44E3-9099-C40C66FF867C}">
                  <a14:compatExt spid="_x0000_s6421"/>
                </a:ext>
                <a:ext uri="{FF2B5EF4-FFF2-40B4-BE49-F238E27FC236}">
                  <a16:creationId xmlns:a16="http://schemas.microsoft.com/office/drawing/2014/main" id="{00000000-0008-0000-0100-000015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15</xdr:row>
          <xdr:rowOff>127000</xdr:rowOff>
        </xdr:from>
        <xdr:to>
          <xdr:col>8</xdr:col>
          <xdr:colOff>31750</xdr:colOff>
          <xdr:row>17</xdr:row>
          <xdr:rowOff>38100</xdr:rowOff>
        </xdr:to>
        <xdr:sp macro="" textlink="">
          <xdr:nvSpPr>
            <xdr:cNvPr id="6422" name="Option Button 278" hidden="1">
              <a:extLst>
                <a:ext uri="{63B3BB69-23CF-44E3-9099-C40C66FF867C}">
                  <a14:compatExt spid="_x0000_s6422"/>
                </a:ext>
                <a:ext uri="{FF2B5EF4-FFF2-40B4-BE49-F238E27FC236}">
                  <a16:creationId xmlns:a16="http://schemas.microsoft.com/office/drawing/2014/main" id="{00000000-0008-0000-0100-000016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16</xdr:row>
          <xdr:rowOff>127000</xdr:rowOff>
        </xdr:from>
        <xdr:to>
          <xdr:col>8</xdr:col>
          <xdr:colOff>31750</xdr:colOff>
          <xdr:row>18</xdr:row>
          <xdr:rowOff>38100</xdr:rowOff>
        </xdr:to>
        <xdr:sp macro="" textlink="">
          <xdr:nvSpPr>
            <xdr:cNvPr id="6423" name="Option Button 279" hidden="1">
              <a:extLst>
                <a:ext uri="{63B3BB69-23CF-44E3-9099-C40C66FF867C}">
                  <a14:compatExt spid="_x0000_s6423"/>
                </a:ext>
                <a:ext uri="{FF2B5EF4-FFF2-40B4-BE49-F238E27FC236}">
                  <a16:creationId xmlns:a16="http://schemas.microsoft.com/office/drawing/2014/main" id="{00000000-0008-0000-0100-000017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17</xdr:row>
          <xdr:rowOff>127000</xdr:rowOff>
        </xdr:from>
        <xdr:to>
          <xdr:col>8</xdr:col>
          <xdr:colOff>31750</xdr:colOff>
          <xdr:row>19</xdr:row>
          <xdr:rowOff>38100</xdr:rowOff>
        </xdr:to>
        <xdr:sp macro="" textlink="">
          <xdr:nvSpPr>
            <xdr:cNvPr id="6424" name="Option Button 280" hidden="1">
              <a:extLst>
                <a:ext uri="{63B3BB69-23CF-44E3-9099-C40C66FF867C}">
                  <a14:compatExt spid="_x0000_s6424"/>
                </a:ext>
                <a:ext uri="{FF2B5EF4-FFF2-40B4-BE49-F238E27FC236}">
                  <a16:creationId xmlns:a16="http://schemas.microsoft.com/office/drawing/2014/main" id="{00000000-0008-0000-0100-000018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18</xdr:row>
          <xdr:rowOff>133350</xdr:rowOff>
        </xdr:from>
        <xdr:to>
          <xdr:col>8</xdr:col>
          <xdr:colOff>31750</xdr:colOff>
          <xdr:row>20</xdr:row>
          <xdr:rowOff>38100</xdr:rowOff>
        </xdr:to>
        <xdr:sp macro="" textlink="">
          <xdr:nvSpPr>
            <xdr:cNvPr id="6425" name="Option Button 281" hidden="1">
              <a:extLst>
                <a:ext uri="{63B3BB69-23CF-44E3-9099-C40C66FF867C}">
                  <a14:compatExt spid="_x0000_s6425"/>
                </a:ext>
                <a:ext uri="{FF2B5EF4-FFF2-40B4-BE49-F238E27FC236}">
                  <a16:creationId xmlns:a16="http://schemas.microsoft.com/office/drawing/2014/main" id="{00000000-0008-0000-0100-000019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88900</xdr:colOff>
          <xdr:row>19</xdr:row>
          <xdr:rowOff>146050</xdr:rowOff>
        </xdr:from>
        <xdr:to>
          <xdr:col>8</xdr:col>
          <xdr:colOff>31750</xdr:colOff>
          <xdr:row>20</xdr:row>
          <xdr:rowOff>203200</xdr:rowOff>
        </xdr:to>
        <xdr:sp macro="" textlink="">
          <xdr:nvSpPr>
            <xdr:cNvPr id="6427" name="Option Button 283" hidden="1">
              <a:extLst>
                <a:ext uri="{63B3BB69-23CF-44E3-9099-C40C66FF867C}">
                  <a14:compatExt spid="_x0000_s6427"/>
                </a:ext>
                <a:ext uri="{FF2B5EF4-FFF2-40B4-BE49-F238E27FC236}">
                  <a16:creationId xmlns:a16="http://schemas.microsoft.com/office/drawing/2014/main" id="{00000000-0008-0000-0100-00001B19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7</xdr:col>
      <xdr:colOff>390525</xdr:colOff>
      <xdr:row>20</xdr:row>
      <xdr:rowOff>133350</xdr:rowOff>
    </xdr:from>
    <xdr:to>
      <xdr:col>7</xdr:col>
      <xdr:colOff>1600200</xdr:colOff>
      <xdr:row>34</xdr:row>
      <xdr:rowOff>152400</xdr:rowOff>
    </xdr:to>
    <xdr:sp macro="" textlink="">
      <xdr:nvSpPr>
        <xdr:cNvPr id="2" name="AutoShape 1">
          <a:extLst>
            <a:ext uri="{FF2B5EF4-FFF2-40B4-BE49-F238E27FC236}">
              <a16:creationId xmlns:a16="http://schemas.microsoft.com/office/drawing/2014/main" id="{00000000-0008-0000-0300-000002000000}"/>
            </a:ext>
          </a:extLst>
        </xdr:cNvPr>
        <xdr:cNvSpPr>
          <a:spLocks noChangeArrowheads="1"/>
        </xdr:cNvSpPr>
      </xdr:nvSpPr>
      <xdr:spPr bwMode="auto">
        <a:xfrm rot="-5400000">
          <a:off x="-895350" y="7991475"/>
          <a:ext cx="4848225" cy="1209675"/>
        </a:xfrm>
        <a:custGeom>
          <a:avLst/>
          <a:gdLst>
            <a:gd name="T0" fmla="*/ 2147483647 w 21600"/>
            <a:gd name="T1" fmla="*/ 0 h 21600"/>
            <a:gd name="T2" fmla="*/ 0 w 21600"/>
            <a:gd name="T3" fmla="*/ 2147483647 h 21600"/>
            <a:gd name="T4" fmla="*/ 2147483647 w 21600"/>
            <a:gd name="T5" fmla="*/ 2147483647 h 21600"/>
            <a:gd name="T6" fmla="*/ 2147483647 w 21600"/>
            <a:gd name="T7" fmla="*/ 2147483647 h 21600"/>
            <a:gd name="T8" fmla="*/ 17694720 60000 65536"/>
            <a:gd name="T9" fmla="*/ 11796480 60000 65536"/>
            <a:gd name="T10" fmla="*/ 5898240 60000 65536"/>
            <a:gd name="T11" fmla="*/ 0 60000 65536"/>
            <a:gd name="T12" fmla="*/ 3375 w 21600"/>
            <a:gd name="T13" fmla="*/ 4603 h 21600"/>
            <a:gd name="T14" fmla="*/ 19721 w 21600"/>
            <a:gd name="T15" fmla="*/ 16997 h 21600"/>
          </a:gdLst>
          <a:ahLst/>
          <a:cxnLst>
            <a:cxn ang="T8">
              <a:pos x="T0" y="T1"/>
            </a:cxn>
            <a:cxn ang="T9">
              <a:pos x="T2" y="T3"/>
            </a:cxn>
            <a:cxn ang="T10">
              <a:pos x="T4" y="T5"/>
            </a:cxn>
            <a:cxn ang="T11">
              <a:pos x="T6" y="T7"/>
            </a:cxn>
          </a:cxnLst>
          <a:rect l="T12" t="T13" r="T14" b="T15"/>
          <a:pathLst>
            <a:path w="21600" h="21600">
              <a:moveTo>
                <a:pt x="18325" y="0"/>
              </a:moveTo>
              <a:lnTo>
                <a:pt x="18325" y="4603"/>
              </a:lnTo>
              <a:lnTo>
                <a:pt x="3375" y="4603"/>
              </a:lnTo>
              <a:lnTo>
                <a:pt x="3375" y="16997"/>
              </a:lnTo>
              <a:lnTo>
                <a:pt x="18325" y="16997"/>
              </a:lnTo>
              <a:lnTo>
                <a:pt x="18325" y="21600"/>
              </a:lnTo>
              <a:lnTo>
                <a:pt x="21600" y="10800"/>
              </a:lnTo>
              <a:close/>
            </a:path>
            <a:path w="21600" h="21600">
              <a:moveTo>
                <a:pt x="1350" y="4603"/>
              </a:moveTo>
              <a:lnTo>
                <a:pt x="1350" y="16997"/>
              </a:lnTo>
              <a:lnTo>
                <a:pt x="2700" y="16997"/>
              </a:lnTo>
              <a:lnTo>
                <a:pt x="2700" y="4603"/>
              </a:lnTo>
              <a:close/>
            </a:path>
            <a:path w="21600" h="21600">
              <a:moveTo>
                <a:pt x="0" y="4603"/>
              </a:moveTo>
              <a:lnTo>
                <a:pt x="0" y="16997"/>
              </a:lnTo>
              <a:lnTo>
                <a:pt x="675" y="16997"/>
              </a:lnTo>
              <a:lnTo>
                <a:pt x="675" y="4603"/>
              </a:lnTo>
              <a:close/>
            </a:path>
          </a:pathLst>
        </a:custGeom>
        <a:gradFill rotWithShape="1">
          <a:gsLst>
            <a:gs pos="0">
              <a:srgbClr val="FF0000">
                <a:alpha val="79999"/>
              </a:srgbClr>
            </a:gs>
            <a:gs pos="100000">
              <a:srgbClr val="006600"/>
            </a:gs>
          </a:gsLst>
          <a:lin ang="0" scaled="1"/>
        </a:gradFill>
        <a:ln w="9525">
          <a:solidFill>
            <a:srgbClr val="000000"/>
          </a:solidFill>
          <a:miter lim="800000"/>
          <a:headEnd/>
          <a:tailEnd/>
        </a:ln>
        <a:effectLst>
          <a:glow rad="228600">
            <a:schemeClr val="accent3">
              <a:satMod val="175000"/>
              <a:alpha val="40000"/>
            </a:schemeClr>
          </a:glow>
          <a:outerShdw blurRad="76200" dir="18900000" sy="23000" kx="-1200000" algn="bl" rotWithShape="0">
            <a:prstClr val="black">
              <a:alpha val="20000"/>
            </a:prstClr>
          </a:outerShdw>
        </a:effec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01.2013/05.TRL/05.Pelatihan%20DislitbangAD%20(4-5%20September%202013)/TRL-Meter%20BPPT-Ristek%2026-11-200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4_2018\1_LAN-PKDOD\2_Tekno-Meter\TeknoMeter%20v2.5.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ummary"/>
      <sheetName val="TRL Calculator"/>
      <sheetName val="Display TRL-Meter"/>
      <sheetName val="Level TRL"/>
      <sheetName val="Level TRL BPPT"/>
      <sheetName val="TRL-BPPT"/>
      <sheetName val="TRL-BPPT fgd"/>
      <sheetName val="TRL-Meter BPPT-Ristek 26-11-200"/>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ekno_SpeedoMeter_Final"/>
      <sheetName val="Display Tekno-Meter"/>
      <sheetName val="Tekno-Meter_2.4"/>
      <sheetName val="Penjelasan TRL"/>
      <sheetName val="Display Tekno-Meter (2)"/>
    </sheetNames>
    <sheetDataSet>
      <sheetData sheetId="0"/>
      <sheetData sheetId="1"/>
      <sheetData sheetId="2">
        <row r="7">
          <cell r="Q7">
            <v>1</v>
          </cell>
        </row>
      </sheetData>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1.xml"/><Relationship Id="rId4" Type="http://schemas.openxmlformats.org/officeDocument/2006/relationships/vmlDrawing" Target="../drawings/vmlDrawing2.v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6.xml"/><Relationship Id="rId13" Type="http://schemas.openxmlformats.org/officeDocument/2006/relationships/ctrlProp" Target="../ctrlProps/ctrlProp11.xml"/><Relationship Id="rId3" Type="http://schemas.openxmlformats.org/officeDocument/2006/relationships/vmlDrawing" Target="../drawings/vmlDrawing3.vml"/><Relationship Id="rId7" Type="http://schemas.openxmlformats.org/officeDocument/2006/relationships/ctrlProp" Target="../ctrlProps/ctrlProp5.xml"/><Relationship Id="rId12" Type="http://schemas.openxmlformats.org/officeDocument/2006/relationships/ctrlProp" Target="../ctrlProps/ctrlProp10.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trlProp" Target="../ctrlProps/ctrlProp4.xml"/><Relationship Id="rId11" Type="http://schemas.openxmlformats.org/officeDocument/2006/relationships/ctrlProp" Target="../ctrlProps/ctrlProp9.xml"/><Relationship Id="rId5" Type="http://schemas.openxmlformats.org/officeDocument/2006/relationships/ctrlProp" Target="../ctrlProps/ctrlProp3.xml"/><Relationship Id="rId10" Type="http://schemas.openxmlformats.org/officeDocument/2006/relationships/ctrlProp" Target="../ctrlProps/ctrlProp8.xml"/><Relationship Id="rId4" Type="http://schemas.openxmlformats.org/officeDocument/2006/relationships/ctrlProp" Target="../ctrlProps/ctrlProp2.xml"/><Relationship Id="rId9" Type="http://schemas.openxmlformats.org/officeDocument/2006/relationships/ctrlProp" Target="../ctrlProps/ctrlProp7.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B3:P111"/>
  <sheetViews>
    <sheetView showGridLines="0" view="pageBreakPreview" topLeftCell="A12" zoomScale="60" zoomScaleNormal="90" workbookViewId="0">
      <selection activeCell="R29" sqref="R29"/>
    </sheetView>
  </sheetViews>
  <sheetFormatPr defaultColWidth="9.1796875" defaultRowHeight="14.5"/>
  <cols>
    <col min="1" max="1" width="4.453125" style="149" customWidth="1"/>
    <col min="2" max="2" width="13.26953125" style="148" customWidth="1"/>
    <col min="3" max="3" width="5.7265625" style="148" customWidth="1"/>
    <col min="4" max="7" width="9.1796875" style="148"/>
    <col min="8" max="8" width="2.453125" style="148" customWidth="1"/>
    <col min="9" max="9" width="4.1796875" style="148" customWidth="1"/>
    <col min="10" max="11" width="9.1796875" style="148"/>
    <col min="12" max="12" width="9.1796875" style="149"/>
    <col min="13" max="13" width="16.453125" style="149" customWidth="1"/>
    <col min="14" max="14" width="15.81640625" style="149" customWidth="1"/>
    <col min="15" max="15" width="5" style="149" customWidth="1"/>
    <col min="16" max="16384" width="9.1796875" style="149"/>
  </cols>
  <sheetData>
    <row r="3" spans="3:14" ht="61.5">
      <c r="C3" s="189" t="s">
        <v>0</v>
      </c>
      <c r="D3" s="189"/>
      <c r="E3" s="189"/>
      <c r="F3" s="189"/>
      <c r="G3" s="189"/>
      <c r="H3" s="189"/>
      <c r="I3" s="189"/>
      <c r="J3" s="189"/>
      <c r="K3" s="189"/>
      <c r="L3" s="189"/>
      <c r="M3" s="189"/>
      <c r="N3" s="174" t="s">
        <v>1</v>
      </c>
    </row>
    <row r="4" spans="3:14" ht="31">
      <c r="D4" s="199" t="s">
        <v>2</v>
      </c>
      <c r="E4" s="199"/>
      <c r="F4" s="199"/>
      <c r="G4" s="199"/>
      <c r="H4" s="199"/>
      <c r="I4" s="199"/>
      <c r="J4" s="199"/>
      <c r="K4" s="199"/>
      <c r="L4" s="199"/>
      <c r="M4" s="199"/>
      <c r="N4" s="199"/>
    </row>
    <row r="5" spans="3:14" ht="26">
      <c r="D5" s="200" t="s">
        <v>3</v>
      </c>
      <c r="E5" s="201"/>
      <c r="F5" s="201"/>
      <c r="G5" s="201"/>
      <c r="H5" s="201"/>
      <c r="I5" s="201"/>
      <c r="J5" s="201"/>
      <c r="K5" s="201"/>
      <c r="L5" s="201"/>
      <c r="M5" s="201"/>
      <c r="N5" s="201"/>
    </row>
    <row r="6" spans="3:14">
      <c r="D6" s="6"/>
      <c r="E6" s="6"/>
      <c r="F6" s="6"/>
      <c r="G6" s="6"/>
      <c r="H6" s="6"/>
      <c r="I6" s="6"/>
      <c r="J6" s="6"/>
      <c r="K6" s="6"/>
      <c r="L6" s="6"/>
      <c r="M6" s="6"/>
      <c r="N6" s="6"/>
    </row>
    <row r="7" spans="3:14" ht="18.5">
      <c r="D7" s="150"/>
      <c r="E7" s="150"/>
      <c r="F7" s="150"/>
      <c r="G7" s="150"/>
      <c r="H7" s="202"/>
      <c r="I7" s="202"/>
      <c r="J7" s="158"/>
      <c r="K7" s="159" t="s">
        <v>4</v>
      </c>
      <c r="L7" s="188">
        <v>43284</v>
      </c>
      <c r="M7" s="188"/>
      <c r="N7" s="160">
        <v>1</v>
      </c>
    </row>
    <row r="8" spans="3:14" ht="40.5" customHeight="1">
      <c r="D8" s="203" t="s">
        <v>5</v>
      </c>
      <c r="E8" s="203"/>
      <c r="F8" s="203"/>
      <c r="G8" s="204"/>
      <c r="H8" s="157" t="s">
        <v>6</v>
      </c>
      <c r="I8" s="196"/>
      <c r="J8" s="196"/>
      <c r="K8" s="196"/>
      <c r="L8" s="196"/>
      <c r="M8" s="196"/>
      <c r="N8" s="196"/>
    </row>
    <row r="9" spans="3:14" ht="18.75" customHeight="1">
      <c r="D9" s="197" t="s">
        <v>7</v>
      </c>
      <c r="E9" s="197"/>
      <c r="F9" s="197"/>
      <c r="G9" s="198"/>
      <c r="H9" s="157" t="s">
        <v>6</v>
      </c>
      <c r="I9" s="196"/>
      <c r="J9" s="196"/>
      <c r="K9" s="196"/>
      <c r="L9" s="196"/>
      <c r="M9" s="196"/>
      <c r="N9" s="196"/>
    </row>
    <row r="10" spans="3:14" ht="18.75" customHeight="1">
      <c r="D10" s="210" t="s">
        <v>8</v>
      </c>
      <c r="E10" s="210"/>
      <c r="F10" s="210"/>
      <c r="G10" s="211"/>
      <c r="H10" s="157" t="s">
        <v>6</v>
      </c>
      <c r="I10" s="196"/>
      <c r="J10" s="196"/>
      <c r="K10" s="196"/>
      <c r="L10" s="196"/>
      <c r="M10" s="196"/>
      <c r="N10" s="196"/>
    </row>
    <row r="11" spans="3:14" ht="18.75" customHeight="1">
      <c r="D11" s="197" t="s">
        <v>9</v>
      </c>
      <c r="E11" s="197"/>
      <c r="F11" s="197"/>
      <c r="G11" s="198"/>
      <c r="H11" s="157" t="s">
        <v>6</v>
      </c>
      <c r="I11" s="196"/>
      <c r="J11" s="196"/>
      <c r="K11" s="196"/>
      <c r="L11" s="196"/>
      <c r="M11" s="196"/>
      <c r="N11" s="196"/>
    </row>
    <row r="12" spans="3:14" ht="18.75" customHeight="1">
      <c r="D12" s="197" t="s">
        <v>10</v>
      </c>
      <c r="E12" s="197"/>
      <c r="F12" s="197"/>
      <c r="G12" s="198"/>
      <c r="H12" s="157" t="s">
        <v>6</v>
      </c>
      <c r="I12" s="196"/>
      <c r="J12" s="196"/>
      <c r="K12" s="196"/>
      <c r="L12" s="196"/>
      <c r="M12" s="196"/>
      <c r="N12" s="196"/>
    </row>
    <row r="13" spans="3:14" ht="18.5">
      <c r="D13" s="197" t="s">
        <v>11</v>
      </c>
      <c r="E13" s="197"/>
      <c r="F13" s="197"/>
      <c r="G13" s="198"/>
      <c r="H13" s="157" t="s">
        <v>6</v>
      </c>
      <c r="I13" s="196"/>
      <c r="J13" s="196"/>
      <c r="K13" s="196"/>
      <c r="L13" s="196"/>
      <c r="M13" s="196"/>
      <c r="N13" s="196"/>
    </row>
    <row r="14" spans="3:14" ht="18.75" customHeight="1">
      <c r="D14" s="151"/>
      <c r="E14" s="151"/>
      <c r="F14" s="151"/>
      <c r="G14" s="151"/>
      <c r="H14" s="190" t="s">
        <v>12</v>
      </c>
      <c r="I14" s="191"/>
      <c r="J14" s="192"/>
      <c r="K14" s="193"/>
      <c r="L14" s="194"/>
      <c r="M14" s="194"/>
      <c r="N14" s="195"/>
    </row>
    <row r="15" spans="3:14" ht="18.5">
      <c r="D15" s="151"/>
      <c r="E15" s="151"/>
      <c r="F15" s="151"/>
      <c r="G15" s="151"/>
      <c r="H15" s="152"/>
      <c r="I15" s="152"/>
      <c r="J15" s="152"/>
      <c r="K15" s="152"/>
      <c r="L15" s="152"/>
      <c r="M15" s="152"/>
      <c r="N15" s="152"/>
    </row>
    <row r="16" spans="3:14" ht="18.5">
      <c r="D16" s="203" t="s">
        <v>13</v>
      </c>
      <c r="E16" s="203"/>
      <c r="F16" s="203"/>
      <c r="G16" s="203"/>
      <c r="H16" s="156" t="s">
        <v>6</v>
      </c>
      <c r="I16" s="205">
        <v>43284</v>
      </c>
      <c r="J16" s="205"/>
      <c r="K16" s="161"/>
      <c r="L16" s="161"/>
      <c r="M16" s="153"/>
      <c r="N16" s="153"/>
    </row>
    <row r="17" spans="2:16" ht="16" thickBot="1">
      <c r="D17" s="152"/>
      <c r="E17" s="150"/>
      <c r="F17" s="150"/>
      <c r="G17" s="150"/>
      <c r="H17" s="150"/>
      <c r="I17" s="150"/>
      <c r="J17" s="150"/>
      <c r="K17" s="150"/>
      <c r="L17" s="150"/>
      <c r="M17" s="150"/>
      <c r="N17" s="150"/>
    </row>
    <row r="18" spans="2:16" ht="62" thickBot="1">
      <c r="D18" s="212" t="s">
        <v>14</v>
      </c>
      <c r="E18" s="213"/>
      <c r="F18" s="213"/>
      <c r="G18" s="213"/>
      <c r="H18" s="207">
        <f>E25</f>
        <v>7</v>
      </c>
      <c r="I18" s="208"/>
      <c r="J18" s="209"/>
      <c r="K18" s="206" t="s">
        <v>15</v>
      </c>
      <c r="L18" s="206"/>
      <c r="M18" s="162" t="s">
        <v>16</v>
      </c>
      <c r="N18" s="163">
        <f>'[2]Tekno-Meter_2.4'!$Q$7</f>
        <v>1</v>
      </c>
    </row>
    <row r="21" spans="2:16">
      <c r="B21" s="175"/>
      <c r="C21" s="175"/>
      <c r="D21" s="175"/>
      <c r="E21" s="176" t="s">
        <v>17</v>
      </c>
      <c r="F21" s="176" t="s">
        <v>18</v>
      </c>
      <c r="G21" s="177" t="s">
        <v>19</v>
      </c>
      <c r="H21" s="176" t="s">
        <v>20</v>
      </c>
      <c r="I21" s="176" t="s">
        <v>21</v>
      </c>
      <c r="J21" s="175"/>
      <c r="K21" s="175"/>
      <c r="L21" s="175"/>
      <c r="M21" s="175"/>
      <c r="N21" s="178"/>
    </row>
    <row r="22" spans="2:16">
      <c r="B22" s="175"/>
      <c r="C22" s="175"/>
      <c r="D22" s="176" t="s">
        <v>22</v>
      </c>
      <c r="E22" s="176">
        <f>E25+2</f>
        <v>9</v>
      </c>
      <c r="F22" s="176">
        <v>1</v>
      </c>
      <c r="G22" s="177" t="s">
        <v>19</v>
      </c>
      <c r="H22" s="176">
        <f>12-E22-F22</f>
        <v>2</v>
      </c>
      <c r="I22" s="179">
        <f>+E22-F22-1</f>
        <v>7</v>
      </c>
      <c r="J22" s="175"/>
      <c r="K22" s="175" t="s">
        <v>23</v>
      </c>
      <c r="L22" s="175"/>
      <c r="M22" s="175"/>
      <c r="N22" s="178"/>
    </row>
    <row r="23" spans="2:16">
      <c r="B23" s="175" t="s">
        <v>3</v>
      </c>
      <c r="C23" s="175"/>
      <c r="D23" s="175"/>
      <c r="E23" s="180" t="s">
        <v>24</v>
      </c>
      <c r="F23" s="180" t="s">
        <v>25</v>
      </c>
      <c r="G23" s="175"/>
      <c r="H23" s="181" t="s">
        <v>26</v>
      </c>
      <c r="I23" s="182" t="s">
        <v>27</v>
      </c>
      <c r="J23" s="175"/>
      <c r="K23" s="175"/>
      <c r="L23" s="183"/>
      <c r="M23" s="183"/>
      <c r="N23" s="183"/>
      <c r="O23"/>
      <c r="P23"/>
    </row>
    <row r="24" spans="2:16">
      <c r="B24" s="176">
        <v>1</v>
      </c>
      <c r="C24" s="176">
        <v>1</v>
      </c>
      <c r="D24" s="175" t="s">
        <v>28</v>
      </c>
      <c r="E24" s="175"/>
      <c r="F24" s="175"/>
      <c r="G24" s="175"/>
      <c r="H24" s="175"/>
      <c r="I24" s="175"/>
      <c r="J24" s="175"/>
      <c r="K24" s="175"/>
      <c r="L24" s="183"/>
      <c r="M24" s="183"/>
      <c r="N24" s="183"/>
      <c r="O24"/>
      <c r="P24"/>
    </row>
    <row r="25" spans="2:16" ht="15.5">
      <c r="B25" s="176">
        <v>2</v>
      </c>
      <c r="C25" s="176">
        <v>1</v>
      </c>
      <c r="D25" s="175"/>
      <c r="E25" s="184">
        <f>+MAX(E44:E52)</f>
        <v>7</v>
      </c>
      <c r="F25" s="175"/>
      <c r="G25" s="175"/>
      <c r="H25" s="175"/>
      <c r="I25" s="175"/>
      <c r="J25" s="175"/>
      <c r="K25" s="175"/>
      <c r="L25" s="183"/>
      <c r="M25" s="183"/>
      <c r="N25" s="183"/>
      <c r="O25"/>
      <c r="P25"/>
    </row>
    <row r="26" spans="2:16">
      <c r="B26" s="176">
        <v>3</v>
      </c>
      <c r="C26" s="176">
        <v>1</v>
      </c>
      <c r="D26" s="175"/>
      <c r="E26" s="175"/>
      <c r="F26" s="175"/>
      <c r="G26" s="175"/>
      <c r="H26" s="175" t="s">
        <v>29</v>
      </c>
      <c r="I26" s="175"/>
      <c r="J26" s="175"/>
      <c r="K26" s="175"/>
      <c r="L26" s="183"/>
      <c r="M26" s="183"/>
      <c r="N26" s="183"/>
      <c r="O26"/>
      <c r="P26"/>
    </row>
    <row r="27" spans="2:16">
      <c r="B27" s="176">
        <v>4</v>
      </c>
      <c r="C27" s="176">
        <v>1</v>
      </c>
      <c r="D27" s="175"/>
      <c r="E27" s="175"/>
      <c r="F27" s="175"/>
      <c r="G27" s="175"/>
      <c r="H27" s="175"/>
      <c r="I27" s="175"/>
      <c r="J27" s="175"/>
      <c r="K27" s="175"/>
      <c r="L27" s="183"/>
      <c r="M27" s="183"/>
      <c r="N27" s="183"/>
      <c r="O27"/>
      <c r="P27"/>
    </row>
    <row r="28" spans="2:16">
      <c r="B28" s="176">
        <v>5</v>
      </c>
      <c r="C28" s="176">
        <v>1</v>
      </c>
      <c r="D28" s="175"/>
      <c r="E28" s="175"/>
      <c r="F28" s="175"/>
      <c r="G28" s="175"/>
      <c r="H28" s="175" t="s">
        <v>29</v>
      </c>
      <c r="I28" s="175"/>
      <c r="J28" s="175"/>
      <c r="K28" s="175"/>
      <c r="L28" s="183"/>
      <c r="M28" s="183"/>
      <c r="N28" s="183"/>
      <c r="O28"/>
      <c r="P28"/>
    </row>
    <row r="29" spans="2:16">
      <c r="B29" s="176">
        <v>6</v>
      </c>
      <c r="C29" s="176">
        <v>1</v>
      </c>
      <c r="D29" s="175"/>
      <c r="E29" s="175"/>
      <c r="F29" s="175"/>
      <c r="G29" s="175"/>
      <c r="H29" s="175" t="s">
        <v>29</v>
      </c>
      <c r="I29" s="175"/>
      <c r="J29" s="175"/>
      <c r="K29" s="175"/>
      <c r="L29" s="183"/>
      <c r="M29" s="183"/>
      <c r="N29" s="183"/>
      <c r="O29"/>
      <c r="P29"/>
    </row>
    <row r="30" spans="2:16">
      <c r="B30" s="176">
        <v>7</v>
      </c>
      <c r="C30" s="176">
        <v>1</v>
      </c>
      <c r="D30" s="175"/>
      <c r="E30" s="175"/>
      <c r="F30" s="175"/>
      <c r="G30" s="175"/>
      <c r="H30" s="175" t="s">
        <v>29</v>
      </c>
      <c r="I30" s="175"/>
      <c r="J30" s="175"/>
      <c r="K30" s="175"/>
      <c r="L30" s="183"/>
      <c r="M30" s="183"/>
      <c r="N30" s="183"/>
      <c r="O30"/>
      <c r="P30"/>
    </row>
    <row r="31" spans="2:16">
      <c r="B31" s="176">
        <v>8</v>
      </c>
      <c r="C31" s="176">
        <v>1</v>
      </c>
      <c r="D31" s="175"/>
      <c r="E31" s="175"/>
      <c r="F31" s="175"/>
      <c r="G31" s="175"/>
      <c r="H31" s="175"/>
      <c r="I31" s="175"/>
      <c r="J31" s="175"/>
      <c r="K31" s="175"/>
      <c r="L31" s="183"/>
      <c r="M31" s="183"/>
      <c r="N31" s="183"/>
      <c r="O31"/>
      <c r="P31"/>
    </row>
    <row r="32" spans="2:16">
      <c r="B32" s="176">
        <v>9</v>
      </c>
      <c r="C32" s="176">
        <v>1</v>
      </c>
      <c r="D32" s="175"/>
      <c r="E32" s="175"/>
      <c r="F32" s="175"/>
      <c r="G32" s="175"/>
      <c r="H32" s="175"/>
      <c r="I32" s="175"/>
      <c r="J32" s="175"/>
      <c r="K32" s="175"/>
      <c r="L32" s="183"/>
      <c r="M32" s="183"/>
      <c r="N32" s="183"/>
      <c r="O32"/>
      <c r="P32"/>
    </row>
    <row r="33" spans="2:16">
      <c r="B33" s="176" t="s">
        <v>30</v>
      </c>
      <c r="C33" s="176">
        <v>3</v>
      </c>
      <c r="D33" s="175"/>
      <c r="E33" s="175"/>
      <c r="F33" s="175"/>
      <c r="G33" s="175"/>
      <c r="H33" s="175"/>
      <c r="I33" s="175"/>
      <c r="J33" s="175"/>
      <c r="K33" s="175"/>
      <c r="L33" s="183"/>
      <c r="M33" s="183"/>
      <c r="N33" s="183"/>
      <c r="O33"/>
      <c r="P33"/>
    </row>
    <row r="34" spans="2:16">
      <c r="B34" s="148" t="s">
        <v>3</v>
      </c>
      <c r="L34"/>
      <c r="M34"/>
      <c r="N34"/>
      <c r="O34"/>
      <c r="P34"/>
    </row>
    <row r="35" spans="2:16">
      <c r="L35" s="148"/>
      <c r="M35" s="185"/>
    </row>
    <row r="36" spans="2:16">
      <c r="L36" s="148"/>
      <c r="M36" s="185"/>
      <c r="N36" s="186"/>
    </row>
    <row r="37" spans="2:16">
      <c r="L37" s="148"/>
      <c r="M37" s="186" t="s">
        <v>3</v>
      </c>
    </row>
    <row r="38" spans="2:16">
      <c r="L38" s="148"/>
      <c r="M38" s="148"/>
    </row>
    <row r="39" spans="2:16">
      <c r="L39" s="148"/>
      <c r="M39" s="148"/>
    </row>
    <row r="40" spans="2:16">
      <c r="L40" s="148"/>
      <c r="M40" s="148"/>
    </row>
    <row r="42" spans="2:16" ht="15" hidden="1" thickBot="1">
      <c r="H42" s="148" t="s">
        <v>29</v>
      </c>
    </row>
    <row r="43" spans="2:16" hidden="1">
      <c r="B43" s="166"/>
      <c r="C43" s="166"/>
      <c r="D43" s="166"/>
      <c r="E43" s="166"/>
      <c r="F43" s="166"/>
      <c r="G43" s="166"/>
      <c r="H43" s="166" t="s">
        <v>29</v>
      </c>
      <c r="I43" s="166"/>
      <c r="J43" s="166"/>
      <c r="K43" s="166"/>
      <c r="L43" s="167"/>
      <c r="M43" s="167"/>
      <c r="N43" s="168"/>
    </row>
    <row r="44" spans="2:16" hidden="1">
      <c r="B44"/>
      <c r="C44" s="46">
        <v>9</v>
      </c>
      <c r="D44" s="164">
        <f>'Tekno-Meter_2.5'!$C$195</f>
        <v>0</v>
      </c>
      <c r="E44" s="165">
        <f t="shared" ref="E44:E51" si="0">+IF(AND(D44&gt;=$D$56, E45&gt;0), C44,0)</f>
        <v>0</v>
      </c>
      <c r="F44" s="48"/>
      <c r="G44" s="169" t="s">
        <v>31</v>
      </c>
      <c r="H44" s="148" t="s">
        <v>29</v>
      </c>
      <c r="N44" s="170"/>
    </row>
    <row r="45" spans="2:16" hidden="1">
      <c r="B45"/>
      <c r="C45" s="46">
        <v>8</v>
      </c>
      <c r="D45" s="164">
        <f>'Tekno-Meter_2.5'!$C$177</f>
        <v>0.77777777777777779</v>
      </c>
      <c r="E45" s="165">
        <f t="shared" si="0"/>
        <v>0</v>
      </c>
      <c r="F45" s="48"/>
      <c r="G45" s="169" t="s">
        <v>32</v>
      </c>
      <c r="H45" s="148" t="s">
        <v>29</v>
      </c>
      <c r="N45" s="170"/>
    </row>
    <row r="46" spans="2:16" hidden="1">
      <c r="B46"/>
      <c r="C46" s="46">
        <v>7</v>
      </c>
      <c r="D46" s="164">
        <f>'Tekno-Meter_2.5'!$C$158</f>
        <v>1</v>
      </c>
      <c r="E46" s="165">
        <f t="shared" si="0"/>
        <v>7</v>
      </c>
      <c r="F46" s="48"/>
      <c r="G46" s="169" t="s">
        <v>33</v>
      </c>
      <c r="H46" s="148" t="s">
        <v>29</v>
      </c>
      <c r="N46" s="170"/>
    </row>
    <row r="47" spans="2:16" hidden="1">
      <c r="B47"/>
      <c r="C47" s="46">
        <v>6</v>
      </c>
      <c r="D47" s="164">
        <f>'Tekno-Meter_2.5'!$C$134</f>
        <v>1</v>
      </c>
      <c r="E47" s="165">
        <f t="shared" si="0"/>
        <v>6</v>
      </c>
      <c r="F47" s="48"/>
      <c r="G47" s="169" t="s">
        <v>34</v>
      </c>
      <c r="H47" s="148" t="s">
        <v>29</v>
      </c>
      <c r="N47" s="170"/>
    </row>
    <row r="48" spans="2:16" hidden="1">
      <c r="B48"/>
      <c r="C48" s="46">
        <v>5</v>
      </c>
      <c r="D48" s="164">
        <f>'Tekno-Meter_2.5'!$C$116</f>
        <v>1</v>
      </c>
      <c r="E48" s="165">
        <f t="shared" si="0"/>
        <v>5</v>
      </c>
      <c r="F48" s="48"/>
      <c r="G48" s="169" t="s">
        <v>35</v>
      </c>
      <c r="H48" s="148" t="s">
        <v>29</v>
      </c>
      <c r="N48" s="170"/>
    </row>
    <row r="49" spans="2:14" hidden="1">
      <c r="B49"/>
      <c r="C49" s="46">
        <v>4</v>
      </c>
      <c r="D49" s="164">
        <f>'Tekno-Meter_2.5'!$C$97</f>
        <v>1</v>
      </c>
      <c r="E49" s="165">
        <f t="shared" si="0"/>
        <v>4</v>
      </c>
      <c r="F49" s="48"/>
      <c r="G49" s="169" t="s">
        <v>36</v>
      </c>
      <c r="H49" s="148" t="s">
        <v>29</v>
      </c>
      <c r="N49" s="170"/>
    </row>
    <row r="50" spans="2:14" hidden="1">
      <c r="B50"/>
      <c r="C50" s="46">
        <v>3</v>
      </c>
      <c r="D50" s="164">
        <f>'Tekno-Meter_2.5'!$C$78</f>
        <v>1</v>
      </c>
      <c r="E50" s="165">
        <f t="shared" si="0"/>
        <v>3</v>
      </c>
      <c r="F50" s="48"/>
      <c r="G50" s="169" t="s">
        <v>37</v>
      </c>
      <c r="H50" s="148" t="s">
        <v>29</v>
      </c>
      <c r="N50" s="170"/>
    </row>
    <row r="51" spans="2:14" hidden="1">
      <c r="B51"/>
      <c r="C51" s="46">
        <v>2</v>
      </c>
      <c r="D51" s="164">
        <f>'Tekno-Meter_2.5'!$C$58</f>
        <v>1</v>
      </c>
      <c r="E51" s="165">
        <f t="shared" si="0"/>
        <v>2</v>
      </c>
      <c r="F51" s="48"/>
      <c r="G51" s="169" t="s">
        <v>38</v>
      </c>
      <c r="H51" s="148" t="s">
        <v>29</v>
      </c>
      <c r="N51" s="170"/>
    </row>
    <row r="52" spans="2:14" hidden="1">
      <c r="B52"/>
      <c r="C52" s="46">
        <v>1</v>
      </c>
      <c r="D52" s="164">
        <f>'Tekno-Meter_2.5'!$C$35</f>
        <v>1</v>
      </c>
      <c r="E52" s="165">
        <f>+IF(D52&gt;=D56, C52, 0)</f>
        <v>1</v>
      </c>
      <c r="F52" s="48"/>
      <c r="G52" s="169" t="s">
        <v>39</v>
      </c>
      <c r="H52" s="148" t="s">
        <v>29</v>
      </c>
      <c r="N52" s="170"/>
    </row>
    <row r="53" spans="2:14" ht="15" hidden="1" thickBot="1">
      <c r="B53"/>
      <c r="C53"/>
      <c r="D53"/>
      <c r="E53"/>
      <c r="F53"/>
      <c r="H53" s="148" t="s">
        <v>29</v>
      </c>
      <c r="N53" s="170"/>
    </row>
    <row r="54" spans="2:14" ht="15" hidden="1" thickBot="1">
      <c r="B54" t="s">
        <v>40</v>
      </c>
      <c r="C54" t="s">
        <v>3</v>
      </c>
      <c r="D54" s="92">
        <f>'Tekno-Meter_2.5'!$Q$7</f>
        <v>0.8</v>
      </c>
      <c r="E54"/>
      <c r="F54"/>
      <c r="N54" s="170"/>
    </row>
    <row r="55" spans="2:14" ht="15" hidden="1" thickBot="1">
      <c r="B55" s="100" t="s">
        <v>41</v>
      </c>
      <c r="C55"/>
      <c r="D55" s="92">
        <v>1</v>
      </c>
      <c r="E55"/>
      <c r="F55"/>
      <c r="N55" s="170"/>
    </row>
    <row r="56" spans="2:14" hidden="1">
      <c r="B56"/>
      <c r="C56"/>
      <c r="D56" s="92">
        <f>IF(D54=0,1,D54)</f>
        <v>0.8</v>
      </c>
      <c r="E56" s="50" t="s">
        <v>42</v>
      </c>
      <c r="F56"/>
      <c r="N56" s="170"/>
    </row>
    <row r="57" spans="2:14" ht="15" hidden="1" thickBot="1">
      <c r="B57" s="171"/>
      <c r="C57" s="171"/>
      <c r="D57" s="171"/>
      <c r="E57" s="171"/>
      <c r="F57" s="171"/>
      <c r="G57" s="171"/>
      <c r="H57" s="171"/>
      <c r="I57" s="171"/>
      <c r="J57" s="171"/>
      <c r="K57" s="171"/>
      <c r="L57" s="172"/>
      <c r="M57" s="172"/>
      <c r="N57" s="173"/>
    </row>
    <row r="58" spans="2:14" hidden="1"/>
    <row r="65" spans="8:8">
      <c r="H65" s="148" t="s">
        <v>29</v>
      </c>
    </row>
    <row r="66" spans="8:8">
      <c r="H66" s="148" t="s">
        <v>29</v>
      </c>
    </row>
    <row r="67" spans="8:8">
      <c r="H67" s="148" t="s">
        <v>29</v>
      </c>
    </row>
    <row r="68" spans="8:8">
      <c r="H68" s="148" t="s">
        <v>29</v>
      </c>
    </row>
    <row r="69" spans="8:8">
      <c r="H69" s="148" t="s">
        <v>29</v>
      </c>
    </row>
    <row r="70" spans="8:8">
      <c r="H70" s="148" t="s">
        <v>29</v>
      </c>
    </row>
    <row r="71" spans="8:8">
      <c r="H71" s="148" t="s">
        <v>29</v>
      </c>
    </row>
    <row r="72" spans="8:8">
      <c r="H72" s="148" t="s">
        <v>29</v>
      </c>
    </row>
    <row r="73" spans="8:8">
      <c r="H73" s="148" t="s">
        <v>29</v>
      </c>
    </row>
    <row r="85" spans="8:8">
      <c r="H85" s="148" t="s">
        <v>29</v>
      </c>
    </row>
    <row r="86" spans="8:8">
      <c r="H86" s="148" t="s">
        <v>29</v>
      </c>
    </row>
    <row r="87" spans="8:8">
      <c r="H87" s="148" t="s">
        <v>29</v>
      </c>
    </row>
    <row r="88" spans="8:8">
      <c r="H88" s="148" t="s">
        <v>29</v>
      </c>
    </row>
    <row r="89" spans="8:8">
      <c r="H89" s="148" t="s">
        <v>29</v>
      </c>
    </row>
    <row r="90" spans="8:8">
      <c r="H90" s="148" t="s">
        <v>29</v>
      </c>
    </row>
    <row r="91" spans="8:8">
      <c r="H91" s="148" t="s">
        <v>29</v>
      </c>
    </row>
    <row r="92" spans="8:8">
      <c r="H92" s="148" t="s">
        <v>29</v>
      </c>
    </row>
    <row r="104" spans="8:8">
      <c r="H104" s="148" t="s">
        <v>29</v>
      </c>
    </row>
    <row r="105" spans="8:8">
      <c r="H105" s="148" t="s">
        <v>29</v>
      </c>
    </row>
    <row r="106" spans="8:8">
      <c r="H106" s="148" t="s">
        <v>29</v>
      </c>
    </row>
    <row r="107" spans="8:8">
      <c r="H107" s="148" t="s">
        <v>29</v>
      </c>
    </row>
    <row r="108" spans="8:8">
      <c r="H108" s="148" t="s">
        <v>29</v>
      </c>
    </row>
    <row r="109" spans="8:8">
      <c r="H109" s="148" t="s">
        <v>29</v>
      </c>
    </row>
    <row r="110" spans="8:8">
      <c r="H110" s="148" t="s">
        <v>29</v>
      </c>
    </row>
    <row r="111" spans="8:8">
      <c r="H111" s="148" t="s">
        <v>29</v>
      </c>
    </row>
  </sheetData>
  <mergeCells count="24">
    <mergeCell ref="I8:N8"/>
    <mergeCell ref="I16:J16"/>
    <mergeCell ref="K18:L18"/>
    <mergeCell ref="H18:J18"/>
    <mergeCell ref="D10:G10"/>
    <mergeCell ref="I10:N10"/>
    <mergeCell ref="D16:G16"/>
    <mergeCell ref="D18:G18"/>
    <mergeCell ref="L7:M7"/>
    <mergeCell ref="C3:M3"/>
    <mergeCell ref="H14:J14"/>
    <mergeCell ref="K14:N14"/>
    <mergeCell ref="I9:N9"/>
    <mergeCell ref="I11:N11"/>
    <mergeCell ref="I12:N12"/>
    <mergeCell ref="I13:N13"/>
    <mergeCell ref="D13:G13"/>
    <mergeCell ref="D9:G9"/>
    <mergeCell ref="D11:G11"/>
    <mergeCell ref="D12:G12"/>
    <mergeCell ref="D4:N4"/>
    <mergeCell ref="D5:N5"/>
    <mergeCell ref="H7:I7"/>
    <mergeCell ref="D8:G8"/>
  </mergeCells>
  <conditionalFormatting sqref="H18">
    <cfRule type="cellIs" dxfId="54" priority="1" stopIfTrue="1" operator="lessThan">
      <formula>3</formula>
    </cfRule>
    <cfRule type="cellIs" dxfId="53" priority="2" stopIfTrue="1" operator="between">
      <formula>3</formula>
      <formula>7</formula>
    </cfRule>
    <cfRule type="cellIs" dxfId="52" priority="3" stopIfTrue="1" operator="lessThanOrEqual">
      <formula>9</formula>
    </cfRule>
  </conditionalFormatting>
  <pageMargins left="0.7" right="0.7" top="0.75" bottom="0.75" header="0.3" footer="0.3"/>
  <pageSetup paperSize="9" scale="68" orientation="portrait" horizontalDpi="4294967293" verticalDpi="4294967293" r:id="rId1"/>
  <headerFooter>
    <oddHeader>&amp;C&amp;G</oddHeader>
  </headerFooter>
  <drawing r:id="rId2"/>
  <legacyDrawing r:id="rId3"/>
  <legacyDrawingHF r:id="rId4"/>
  <mc:AlternateContent xmlns:mc="http://schemas.openxmlformats.org/markup-compatibility/2006">
    <mc:Choice Requires="x14">
      <controls>
        <mc:AlternateContent xmlns:mc="http://schemas.openxmlformats.org/markup-compatibility/2006">
          <mc:Choice Requires="x14">
            <control shapeId="7169" r:id="rId5" name="Spinner 1">
              <controlPr defaultSize="0" autoPict="0">
                <anchor moveWithCells="1" sizeWithCells="1">
                  <from>
                    <xdr:col>5</xdr:col>
                    <xdr:colOff>107950</xdr:colOff>
                    <xdr:row>46</xdr:row>
                    <xdr:rowOff>107950</xdr:rowOff>
                  </from>
                  <to>
                    <xdr:col>5</xdr:col>
                    <xdr:colOff>546100</xdr:colOff>
                    <xdr:row>49</xdr:row>
                    <xdr:rowOff>95250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006600"/>
  </sheetPr>
  <dimension ref="A1:AA199"/>
  <sheetViews>
    <sheetView zoomScale="110" zoomScaleNormal="110" zoomScaleSheetLayoutView="100" workbookViewId="0">
      <pane xSplit="2" ySplit="8" topLeftCell="C48" activePane="bottomRight" state="frozen"/>
      <selection pane="topRight" activeCell="Q21" sqref="Q21"/>
      <selection pane="bottomLeft" activeCell="Q21" sqref="Q21"/>
      <selection pane="bottomRight" activeCell="AA4" sqref="AA4"/>
    </sheetView>
  </sheetViews>
  <sheetFormatPr defaultRowHeight="12.5"/>
  <cols>
    <col min="1" max="1" width="1.26953125" customWidth="1"/>
    <col min="2" max="2" width="4.453125" customWidth="1"/>
    <col min="3" max="8" width="2.7265625" customWidth="1"/>
    <col min="9" max="9" width="12.26953125" customWidth="1"/>
    <col min="10" max="10" width="6.26953125" customWidth="1"/>
    <col min="11" max="11" width="11" customWidth="1"/>
    <col min="12" max="15" width="9.7265625" customWidth="1"/>
    <col min="16" max="16" width="11.1796875" customWidth="1"/>
    <col min="17" max="17" width="8.26953125" customWidth="1"/>
    <col min="18" max="18" width="6" style="95" customWidth="1"/>
    <col min="19" max="19" width="9.1796875" hidden="1" customWidth="1"/>
    <col min="20" max="20" width="4.1796875" hidden="1" customWidth="1"/>
    <col min="21" max="21" width="9.1796875" hidden="1" customWidth="1"/>
    <col min="22" max="22" width="2.7265625" hidden="1" customWidth="1"/>
    <col min="23" max="24" width="9.1796875" hidden="1" customWidth="1"/>
    <col min="25" max="25" width="9.1796875" customWidth="1"/>
  </cols>
  <sheetData>
    <row r="1" spans="2:27" ht="3.75" customHeight="1" thickBot="1"/>
    <row r="2" spans="2:27" ht="45.75" customHeight="1" thickBot="1">
      <c r="C2" s="265" t="s">
        <v>43</v>
      </c>
      <c r="D2" s="266"/>
      <c r="E2" s="266"/>
      <c r="F2" s="266"/>
      <c r="G2" s="266"/>
      <c r="H2" s="266"/>
      <c r="I2" s="266"/>
      <c r="J2" s="266"/>
      <c r="K2" s="266"/>
      <c r="L2" s="266"/>
      <c r="M2" s="266"/>
      <c r="N2" s="266"/>
      <c r="O2" s="266"/>
      <c r="P2" s="266"/>
      <c r="Q2" s="267"/>
      <c r="R2" s="94"/>
    </row>
    <row r="5" spans="2:27">
      <c r="Z5" t="s">
        <v>3</v>
      </c>
    </row>
    <row r="6" spans="2:27" ht="13" thickBot="1"/>
    <row r="7" spans="2:27">
      <c r="O7" s="268" t="s">
        <v>44</v>
      </c>
      <c r="P7" s="269"/>
      <c r="Q7" s="146">
        <v>0.8</v>
      </c>
      <c r="R7" s="96"/>
      <c r="AA7" t="s">
        <v>3</v>
      </c>
    </row>
    <row r="8" spans="2:27" ht="13.5" thickBot="1">
      <c r="O8" s="270" t="s">
        <v>45</v>
      </c>
      <c r="P8" s="271"/>
      <c r="Q8" s="93">
        <v>1</v>
      </c>
      <c r="R8" s="97"/>
      <c r="U8" s="77">
        <f>IF(Q7=0,100,Q7)</f>
        <v>0.8</v>
      </c>
    </row>
    <row r="9" spans="2:27" ht="5.25" customHeight="1" thickBot="1">
      <c r="O9" s="110"/>
      <c r="P9" s="110"/>
      <c r="Q9" s="111"/>
      <c r="R9" s="97"/>
      <c r="U9" s="109"/>
    </row>
    <row r="10" spans="2:27" ht="18" thickBot="1">
      <c r="B10" s="112"/>
      <c r="C10" s="276" t="s">
        <v>46</v>
      </c>
      <c r="D10" s="276"/>
      <c r="E10" s="276"/>
      <c r="F10" s="276"/>
      <c r="G10" s="276"/>
      <c r="H10" s="276"/>
      <c r="I10" s="276"/>
      <c r="J10" s="276"/>
      <c r="K10" s="276"/>
      <c r="L10" s="276"/>
      <c r="M10" s="276"/>
      <c r="N10" s="276"/>
      <c r="O10" s="276"/>
      <c r="P10" s="276"/>
      <c r="Q10" s="276"/>
      <c r="R10" s="113"/>
      <c r="U10" s="109"/>
    </row>
    <row r="11" spans="2:27" ht="21" customHeight="1" thickBot="1">
      <c r="B11" s="114"/>
      <c r="C11" s="273" t="s">
        <v>47</v>
      </c>
      <c r="D11" s="274"/>
      <c r="E11" s="274"/>
      <c r="F11" s="274"/>
      <c r="G11" s="274"/>
      <c r="H11" s="274"/>
      <c r="I11" s="274"/>
      <c r="J11" s="274"/>
      <c r="K11" s="274"/>
      <c r="L11" s="274"/>
      <c r="M11" s="274"/>
      <c r="N11" s="274"/>
      <c r="O11" s="274"/>
      <c r="P11" s="274"/>
      <c r="Q11" s="275"/>
      <c r="R11" s="115"/>
      <c r="U11" s="109"/>
    </row>
    <row r="12" spans="2:27" ht="12.75" customHeight="1">
      <c r="B12" s="114" t="s">
        <v>3</v>
      </c>
      <c r="C12" s="288" t="s">
        <v>48</v>
      </c>
      <c r="D12" s="289"/>
      <c r="E12" s="279" t="s">
        <v>49</v>
      </c>
      <c r="F12" s="280"/>
      <c r="G12" s="240"/>
      <c r="H12" s="241"/>
      <c r="I12" s="285" t="s">
        <v>50</v>
      </c>
      <c r="J12" s="286"/>
      <c r="K12" s="286"/>
      <c r="L12" s="286"/>
      <c r="M12" s="286"/>
      <c r="N12" s="286"/>
      <c r="O12" s="286"/>
      <c r="P12" s="286"/>
      <c r="Q12" s="287"/>
      <c r="R12" s="115"/>
      <c r="U12" s="109"/>
      <c r="W12" s="122" t="s">
        <v>51</v>
      </c>
      <c r="X12" s="123">
        <v>5</v>
      </c>
    </row>
    <row r="13" spans="2:27" ht="13">
      <c r="B13" s="114"/>
      <c r="C13" s="290"/>
      <c r="D13" s="291"/>
      <c r="E13" s="281"/>
      <c r="F13" s="282"/>
      <c r="G13" s="242"/>
      <c r="H13" s="243"/>
      <c r="I13" s="237" t="s">
        <v>52</v>
      </c>
      <c r="J13" s="238"/>
      <c r="K13" s="238"/>
      <c r="L13" s="238"/>
      <c r="M13" s="238"/>
      <c r="N13" s="238"/>
      <c r="O13" s="238"/>
      <c r="P13" s="238"/>
      <c r="Q13" s="239"/>
      <c r="R13" s="115"/>
      <c r="U13" s="109"/>
      <c r="W13" s="124" t="s">
        <v>53</v>
      </c>
      <c r="X13" s="125">
        <f>10-X12</f>
        <v>5</v>
      </c>
    </row>
    <row r="14" spans="2:27" ht="12.75" customHeight="1">
      <c r="B14" s="114"/>
      <c r="C14" s="290"/>
      <c r="D14" s="291"/>
      <c r="E14" s="281"/>
      <c r="F14" s="282"/>
      <c r="G14" s="242"/>
      <c r="H14" s="243"/>
      <c r="I14" s="237" t="s">
        <v>54</v>
      </c>
      <c r="J14" s="238"/>
      <c r="K14" s="238"/>
      <c r="L14" s="238"/>
      <c r="M14" s="238"/>
      <c r="N14" s="238"/>
      <c r="O14" s="238"/>
      <c r="P14" s="238"/>
      <c r="Q14" s="239"/>
      <c r="R14" s="116"/>
      <c r="U14" s="109">
        <v>1</v>
      </c>
      <c r="W14" s="126" t="s">
        <v>55</v>
      </c>
      <c r="X14" s="125">
        <f>IF(OR(X13=0,X13=10)," &lt;1",X13)</f>
        <v>5</v>
      </c>
    </row>
    <row r="15" spans="2:27" ht="13">
      <c r="B15" s="114"/>
      <c r="C15" s="290"/>
      <c r="D15" s="291"/>
      <c r="E15" s="281"/>
      <c r="F15" s="282"/>
      <c r="G15" s="277"/>
      <c r="H15" s="278"/>
      <c r="I15" s="237" t="s">
        <v>56</v>
      </c>
      <c r="J15" s="238"/>
      <c r="K15" s="238"/>
      <c r="L15" s="238"/>
      <c r="M15" s="238"/>
      <c r="N15" s="238"/>
      <c r="O15" s="238"/>
      <c r="P15" s="238"/>
      <c r="Q15" s="239"/>
      <c r="R15" s="115"/>
      <c r="U15" s="109"/>
    </row>
    <row r="16" spans="2:27" ht="12.75" customHeight="1">
      <c r="B16" s="114"/>
      <c r="C16" s="290"/>
      <c r="D16" s="291"/>
      <c r="E16" s="281"/>
      <c r="F16" s="282"/>
      <c r="G16" s="277"/>
      <c r="H16" s="278"/>
      <c r="I16" s="237" t="s">
        <v>57</v>
      </c>
      <c r="J16" s="238"/>
      <c r="K16" s="238"/>
      <c r="L16" s="238"/>
      <c r="M16" s="238"/>
      <c r="N16" s="238"/>
      <c r="O16" s="238"/>
      <c r="P16" s="238"/>
      <c r="Q16" s="239"/>
      <c r="R16" s="115"/>
      <c r="U16" s="109">
        <v>1</v>
      </c>
    </row>
    <row r="17" spans="1:23" ht="13">
      <c r="B17" s="114"/>
      <c r="C17" s="290"/>
      <c r="D17" s="291"/>
      <c r="E17" s="281"/>
      <c r="F17" s="282"/>
      <c r="G17" s="277"/>
      <c r="H17" s="278"/>
      <c r="I17" s="237" t="s">
        <v>58</v>
      </c>
      <c r="J17" s="238"/>
      <c r="K17" s="238"/>
      <c r="L17" s="238"/>
      <c r="M17" s="238"/>
      <c r="N17" s="238"/>
      <c r="O17" s="238"/>
      <c r="P17" s="238"/>
      <c r="Q17" s="239"/>
      <c r="R17" s="115"/>
      <c r="U17" s="109"/>
    </row>
    <row r="18" spans="1:23" ht="13">
      <c r="B18" s="114"/>
      <c r="C18" s="290"/>
      <c r="D18" s="291"/>
      <c r="E18" s="281"/>
      <c r="F18" s="282"/>
      <c r="G18" s="244"/>
      <c r="H18" s="245"/>
      <c r="I18" s="237" t="s">
        <v>59</v>
      </c>
      <c r="J18" s="238"/>
      <c r="K18" s="238"/>
      <c r="L18" s="238"/>
      <c r="M18" s="238"/>
      <c r="N18" s="238"/>
      <c r="O18" s="238"/>
      <c r="P18" s="238"/>
      <c r="Q18" s="239"/>
      <c r="R18" s="115"/>
      <c r="U18" s="109"/>
    </row>
    <row r="19" spans="1:23" ht="13">
      <c r="B19" s="114"/>
      <c r="C19" s="290"/>
      <c r="D19" s="291"/>
      <c r="E19" s="281"/>
      <c r="F19" s="282"/>
      <c r="G19" s="244"/>
      <c r="H19" s="245"/>
      <c r="I19" s="237" t="s">
        <v>60</v>
      </c>
      <c r="J19" s="238"/>
      <c r="K19" s="238"/>
      <c r="L19" s="238"/>
      <c r="M19" s="238"/>
      <c r="N19" s="238"/>
      <c r="O19" s="238"/>
      <c r="P19" s="238"/>
      <c r="Q19" s="239"/>
      <c r="R19" s="115"/>
      <c r="U19" s="109"/>
    </row>
    <row r="20" spans="1:23" ht="13">
      <c r="B20" s="114"/>
      <c r="C20" s="290"/>
      <c r="D20" s="291"/>
      <c r="E20" s="281"/>
      <c r="F20" s="282"/>
      <c r="G20" s="244"/>
      <c r="H20" s="245"/>
      <c r="I20" s="237" t="s">
        <v>61</v>
      </c>
      <c r="J20" s="238"/>
      <c r="K20" s="238"/>
      <c r="L20" s="238"/>
      <c r="M20" s="238"/>
      <c r="N20" s="238"/>
      <c r="O20" s="238"/>
      <c r="P20" s="238"/>
      <c r="Q20" s="239"/>
      <c r="R20" s="115"/>
      <c r="U20" s="109"/>
    </row>
    <row r="21" spans="1:23" ht="16" thickBot="1">
      <c r="A21" t="s">
        <v>3</v>
      </c>
      <c r="B21" s="114"/>
      <c r="C21" s="292"/>
      <c r="D21" s="293"/>
      <c r="E21" s="283"/>
      <c r="F21" s="284"/>
      <c r="G21" s="217"/>
      <c r="H21" s="218"/>
      <c r="I21" s="234" t="s">
        <v>62</v>
      </c>
      <c r="J21" s="235"/>
      <c r="K21" s="235"/>
      <c r="L21" s="235"/>
      <c r="M21" s="235"/>
      <c r="N21" s="235"/>
      <c r="O21" s="235"/>
      <c r="P21" s="235"/>
      <c r="Q21" s="236"/>
      <c r="R21" s="115"/>
      <c r="U21" s="109"/>
    </row>
    <row r="22" spans="1:23" ht="30" customHeight="1" thickBot="1">
      <c r="B22" s="114"/>
      <c r="C22" s="258" t="s">
        <v>63</v>
      </c>
      <c r="D22" s="259"/>
      <c r="E22" s="259"/>
      <c r="F22" s="259"/>
      <c r="G22" s="259"/>
      <c r="H22" s="259"/>
      <c r="I22" s="259"/>
      <c r="J22" s="260">
        <f>X14</f>
        <v>5</v>
      </c>
      <c r="K22" s="261"/>
      <c r="L22" s="222"/>
      <c r="M22" s="223"/>
      <c r="N22" s="223"/>
      <c r="O22" s="223"/>
      <c r="P22" s="223"/>
      <c r="Q22" s="223"/>
      <c r="R22" s="115"/>
      <c r="U22" s="109"/>
    </row>
    <row r="23" spans="1:23" ht="13.5" thickBot="1">
      <c r="B23" s="117"/>
      <c r="C23" s="118"/>
      <c r="D23" s="118"/>
      <c r="E23" s="118"/>
      <c r="F23" s="118"/>
      <c r="G23" s="118"/>
      <c r="H23" s="118"/>
      <c r="I23" s="118"/>
      <c r="J23" s="118"/>
      <c r="K23" s="118"/>
      <c r="L23" s="118"/>
      <c r="M23" s="118"/>
      <c r="N23" s="118"/>
      <c r="O23" s="119"/>
      <c r="P23" s="119"/>
      <c r="Q23" s="120"/>
      <c r="R23" s="121"/>
      <c r="U23" s="109"/>
    </row>
    <row r="24" spans="1:23" ht="13.5" thickBot="1">
      <c r="O24" s="110"/>
      <c r="P24" s="110"/>
      <c r="Q24" s="111"/>
      <c r="R24" s="97"/>
      <c r="U24" s="109"/>
    </row>
    <row r="25" spans="1:23" ht="26.25" customHeight="1" thickBot="1">
      <c r="C25" s="255" t="s">
        <v>64</v>
      </c>
      <c r="D25" s="256"/>
      <c r="E25" s="256"/>
      <c r="F25" s="256"/>
      <c r="G25" s="256"/>
      <c r="H25" s="256"/>
      <c r="I25" s="257"/>
      <c r="J25" s="78" t="s">
        <v>65</v>
      </c>
      <c r="K25" s="78"/>
      <c r="L25" s="78"/>
      <c r="M25" s="78"/>
      <c r="N25" s="53"/>
      <c r="O25" s="53"/>
      <c r="P25" s="53"/>
      <c r="Q25" s="53"/>
      <c r="R25" s="251" t="s">
        <v>66</v>
      </c>
      <c r="S25" s="246" t="s">
        <v>66</v>
      </c>
      <c r="T25" s="54"/>
    </row>
    <row r="26" spans="1:23" ht="20.149999999999999" customHeight="1" thickBot="1">
      <c r="C26" s="227" t="s">
        <v>3</v>
      </c>
      <c r="D26" s="228"/>
      <c r="E26" s="228"/>
      <c r="F26" s="228"/>
      <c r="G26" s="229"/>
      <c r="H26" s="142" t="s">
        <v>29</v>
      </c>
      <c r="I26" s="224" t="s">
        <v>67</v>
      </c>
      <c r="J26" s="225"/>
      <c r="K26" s="225"/>
      <c r="L26" s="225"/>
      <c r="M26" s="226"/>
      <c r="N26" s="140"/>
      <c r="O26" s="140"/>
      <c r="P26" s="140"/>
      <c r="Q26" s="141"/>
      <c r="R26" s="252"/>
      <c r="S26" s="247"/>
      <c r="T26" s="54"/>
      <c r="W26" s="135" t="b">
        <v>1</v>
      </c>
    </row>
    <row r="27" spans="1:23" ht="13.5" customHeight="1" thickBot="1">
      <c r="B27" s="55" t="s">
        <v>68</v>
      </c>
      <c r="C27" s="79">
        <v>0</v>
      </c>
      <c r="D27" s="80">
        <v>1</v>
      </c>
      <c r="E27" s="80">
        <v>2</v>
      </c>
      <c r="F27" s="80">
        <v>3</v>
      </c>
      <c r="G27" s="80">
        <v>4</v>
      </c>
      <c r="H27" s="81">
        <v>5</v>
      </c>
      <c r="I27" s="249" t="s">
        <v>69</v>
      </c>
      <c r="J27" s="250"/>
      <c r="K27" s="250"/>
      <c r="L27" s="250"/>
      <c r="M27" s="250"/>
      <c r="N27" s="250"/>
      <c r="O27" s="250"/>
      <c r="P27" s="250"/>
      <c r="Q27" s="250"/>
      <c r="R27" s="252"/>
      <c r="S27" s="248"/>
      <c r="T27" s="54"/>
    </row>
    <row r="28" spans="1:23">
      <c r="B28" s="59">
        <v>1</v>
      </c>
      <c r="C28" s="60"/>
      <c r="D28" s="61" t="s">
        <v>3</v>
      </c>
      <c r="E28" s="144" t="s">
        <v>3</v>
      </c>
      <c r="F28" s="144" t="s">
        <v>3</v>
      </c>
      <c r="G28" s="61"/>
      <c r="H28" s="137" t="s">
        <v>29</v>
      </c>
      <c r="I28" s="214" t="s">
        <v>70</v>
      </c>
      <c r="J28" s="215"/>
      <c r="K28" s="215"/>
      <c r="L28" s="215"/>
      <c r="M28" s="215"/>
      <c r="N28" s="215"/>
      <c r="O28" s="215"/>
      <c r="P28" s="215"/>
      <c r="Q28" s="216"/>
      <c r="R28" s="252"/>
      <c r="S28" s="90"/>
      <c r="T28" s="63">
        <v>100</v>
      </c>
    </row>
    <row r="29" spans="1:23">
      <c r="B29" s="64">
        <f>+B28+1</f>
        <v>2</v>
      </c>
      <c r="C29" s="65" t="s">
        <v>3</v>
      </c>
      <c r="D29" s="66"/>
      <c r="E29" s="66"/>
      <c r="F29" s="66"/>
      <c r="G29" s="66"/>
      <c r="H29" s="138" t="s">
        <v>29</v>
      </c>
      <c r="I29" s="214" t="s">
        <v>71</v>
      </c>
      <c r="J29" s="215" t="s">
        <v>72</v>
      </c>
      <c r="K29" s="215" t="s">
        <v>72</v>
      </c>
      <c r="L29" s="215" t="s">
        <v>72</v>
      </c>
      <c r="M29" s="215" t="s">
        <v>72</v>
      </c>
      <c r="N29" s="215" t="s">
        <v>72</v>
      </c>
      <c r="O29" s="215" t="s">
        <v>72</v>
      </c>
      <c r="P29" s="215" t="s">
        <v>72</v>
      </c>
      <c r="Q29" s="216" t="s">
        <v>72</v>
      </c>
      <c r="R29" s="252"/>
      <c r="S29" s="91"/>
      <c r="T29" s="63">
        <v>100</v>
      </c>
    </row>
    <row r="30" spans="1:23">
      <c r="B30" s="64">
        <f>+B29+1</f>
        <v>3</v>
      </c>
      <c r="C30" s="65"/>
      <c r="D30" s="66"/>
      <c r="E30" s="66"/>
      <c r="F30" s="66"/>
      <c r="G30" s="66"/>
      <c r="H30" s="138" t="s">
        <v>29</v>
      </c>
      <c r="I30" s="214" t="s">
        <v>73</v>
      </c>
      <c r="J30" s="215" t="s">
        <v>73</v>
      </c>
      <c r="K30" s="215" t="s">
        <v>73</v>
      </c>
      <c r="L30" s="215" t="s">
        <v>73</v>
      </c>
      <c r="M30" s="215" t="s">
        <v>73</v>
      </c>
      <c r="N30" s="215" t="s">
        <v>73</v>
      </c>
      <c r="O30" s="215" t="s">
        <v>73</v>
      </c>
      <c r="P30" s="215" t="s">
        <v>73</v>
      </c>
      <c r="Q30" s="216" t="s">
        <v>73</v>
      </c>
      <c r="R30" s="252"/>
      <c r="S30" s="91"/>
      <c r="T30" s="63">
        <v>100</v>
      </c>
    </row>
    <row r="31" spans="1:23">
      <c r="B31" s="64" t="s">
        <v>3</v>
      </c>
      <c r="C31" s="65"/>
      <c r="D31" s="66"/>
      <c r="E31" s="66"/>
      <c r="F31" s="66"/>
      <c r="G31" s="66" t="s">
        <v>3</v>
      </c>
      <c r="H31" s="138" t="s">
        <v>3</v>
      </c>
      <c r="I31" s="254"/>
      <c r="J31" s="254"/>
      <c r="K31" s="254"/>
      <c r="L31" s="254"/>
      <c r="M31" s="254"/>
      <c r="N31" s="254"/>
      <c r="O31" s="254"/>
      <c r="P31" s="254"/>
      <c r="Q31" s="254"/>
      <c r="R31" s="252"/>
      <c r="S31" s="91"/>
      <c r="T31" s="63"/>
    </row>
    <row r="32" spans="1:23">
      <c r="B32" s="64"/>
      <c r="C32" s="65"/>
      <c r="D32" s="66"/>
      <c r="E32" s="66"/>
      <c r="F32" s="66"/>
      <c r="G32" s="66"/>
      <c r="H32" s="67"/>
      <c r="I32" s="254"/>
      <c r="J32" s="254"/>
      <c r="K32" s="254"/>
      <c r="L32" s="254"/>
      <c r="M32" s="254"/>
      <c r="N32" s="254"/>
      <c r="O32" s="254"/>
      <c r="P32" s="254"/>
      <c r="Q32" s="254"/>
      <c r="R32" s="252"/>
      <c r="S32" s="91"/>
      <c r="T32" s="63"/>
    </row>
    <row r="33" spans="2:20" ht="13" thickBot="1">
      <c r="B33" s="69"/>
      <c r="C33" s="70"/>
      <c r="D33" s="71"/>
      <c r="E33" s="71"/>
      <c r="F33" s="71"/>
      <c r="G33" s="71"/>
      <c r="H33" s="72"/>
      <c r="I33" s="272"/>
      <c r="J33" s="272"/>
      <c r="K33" s="272"/>
      <c r="L33" s="254"/>
      <c r="M33" s="254"/>
      <c r="N33" s="254"/>
      <c r="O33" s="254"/>
      <c r="P33" s="254"/>
      <c r="Q33" s="254"/>
      <c r="R33" s="253"/>
      <c r="S33" s="91"/>
      <c r="T33" s="63" t="b">
        <v>1</v>
      </c>
    </row>
    <row r="34" spans="2:20" ht="13" thickBot="1">
      <c r="B34" s="73" t="s">
        <v>74</v>
      </c>
      <c r="C34" s="74">
        <f t="shared" ref="C34:H34" si="0">COUNTIF(C28:C33,"x")</f>
        <v>0</v>
      </c>
      <c r="D34" s="74">
        <f t="shared" si="0"/>
        <v>0</v>
      </c>
      <c r="E34" s="74">
        <f t="shared" si="0"/>
        <v>0</v>
      </c>
      <c r="F34" s="74">
        <f t="shared" si="0"/>
        <v>0</v>
      </c>
      <c r="G34" s="74">
        <f t="shared" si="0"/>
        <v>0</v>
      </c>
      <c r="H34" s="98">
        <f t="shared" si="0"/>
        <v>3</v>
      </c>
      <c r="I34" s="75"/>
      <c r="J34" s="75"/>
      <c r="K34" s="75"/>
      <c r="L34" s="75"/>
      <c r="M34" s="75"/>
      <c r="N34" s="75"/>
      <c r="O34" s="75"/>
    </row>
    <row r="35" spans="2:20" ht="13" thickBot="1">
      <c r="B35" s="76" t="s">
        <v>74</v>
      </c>
      <c r="C35" s="219">
        <f>+((0*C34)+(0.2*D34)+(0.4*E34)+(0.6*F34)+(0.8*G34)+(1*H34))/MAX(B28:B33)</f>
        <v>1</v>
      </c>
      <c r="D35" s="220"/>
      <c r="E35" s="220"/>
      <c r="F35" s="220"/>
      <c r="G35" s="220"/>
      <c r="H35" s="221"/>
    </row>
    <row r="36" spans="2:20" ht="16.5" customHeight="1" thickBot="1">
      <c r="B36" s="230" t="s">
        <v>75</v>
      </c>
      <c r="C36" s="231"/>
      <c r="D36" s="231"/>
      <c r="E36" s="231"/>
      <c r="F36" s="231"/>
      <c r="G36" s="231"/>
      <c r="H36" s="231"/>
      <c r="I36" s="232" t="str">
        <f>+IF(C35&gt;=$Q$7, "TERPENUHI", "TIDAK TERPENUHI")</f>
        <v>TERPENUHI</v>
      </c>
      <c r="J36" s="232"/>
      <c r="K36" s="233"/>
    </row>
    <row r="37" spans="2:20">
      <c r="C37" s="139"/>
    </row>
    <row r="38" spans="2:20" ht="13" thickBot="1"/>
    <row r="39" spans="2:20" ht="16.5" customHeight="1" thickBot="1">
      <c r="C39" s="262" t="s">
        <v>64</v>
      </c>
      <c r="D39" s="263"/>
      <c r="E39" s="263"/>
      <c r="F39" s="263"/>
      <c r="G39" s="263"/>
      <c r="H39" s="263"/>
      <c r="I39" s="264"/>
      <c r="J39" s="53" t="s">
        <v>76</v>
      </c>
      <c r="K39" s="53"/>
      <c r="L39" s="53"/>
      <c r="M39" s="53"/>
      <c r="N39" s="53"/>
      <c r="O39" s="53"/>
      <c r="P39" s="53"/>
      <c r="Q39" s="53"/>
      <c r="R39" s="251" t="s">
        <v>77</v>
      </c>
      <c r="S39" s="246" t="s">
        <v>77</v>
      </c>
      <c r="T39" s="54"/>
    </row>
    <row r="40" spans="2:20" ht="20.149999999999999" customHeight="1" thickBot="1">
      <c r="C40" s="227" t="s">
        <v>3</v>
      </c>
      <c r="D40" s="228"/>
      <c r="E40" s="228"/>
      <c r="F40" s="228"/>
      <c r="G40" s="229"/>
      <c r="H40" s="142" t="s">
        <v>3</v>
      </c>
      <c r="I40" s="224" t="s">
        <v>78</v>
      </c>
      <c r="J40" s="225"/>
      <c r="K40" s="225"/>
      <c r="L40" s="225"/>
      <c r="M40" s="226"/>
      <c r="N40" s="140"/>
      <c r="O40" s="140"/>
      <c r="P40" s="140"/>
      <c r="Q40" s="141"/>
      <c r="R40" s="252"/>
      <c r="S40" s="247"/>
      <c r="T40" s="54"/>
    </row>
    <row r="41" spans="2:20" ht="13.5" customHeight="1" thickBot="1">
      <c r="B41" s="55" t="s">
        <v>68</v>
      </c>
      <c r="C41" s="56">
        <v>0</v>
      </c>
      <c r="D41" s="57">
        <v>1</v>
      </c>
      <c r="E41" s="57">
        <v>2</v>
      </c>
      <c r="F41" s="57">
        <v>3</v>
      </c>
      <c r="G41" s="57">
        <v>4</v>
      </c>
      <c r="H41" s="58">
        <v>5</v>
      </c>
      <c r="I41" s="249" t="s">
        <v>69</v>
      </c>
      <c r="J41" s="250"/>
      <c r="K41" s="250"/>
      <c r="L41" s="250"/>
      <c r="M41" s="250"/>
      <c r="N41" s="250"/>
      <c r="O41" s="250"/>
      <c r="P41" s="250"/>
      <c r="Q41" s="250"/>
      <c r="R41" s="252"/>
      <c r="S41" s="248"/>
      <c r="T41" s="54"/>
    </row>
    <row r="42" spans="2:20">
      <c r="B42" s="59">
        <v>1</v>
      </c>
      <c r="C42" s="60"/>
      <c r="D42" s="61"/>
      <c r="E42" s="61" t="s">
        <v>3</v>
      </c>
      <c r="F42" s="61"/>
      <c r="G42" s="61"/>
      <c r="H42" s="137" t="s">
        <v>29</v>
      </c>
      <c r="I42" s="214" t="s">
        <v>79</v>
      </c>
      <c r="J42" s="215" t="s">
        <v>79</v>
      </c>
      <c r="K42" s="215" t="s">
        <v>79</v>
      </c>
      <c r="L42" s="215" t="s">
        <v>79</v>
      </c>
      <c r="M42" s="215" t="s">
        <v>79</v>
      </c>
      <c r="N42" s="215" t="s">
        <v>79</v>
      </c>
      <c r="O42" s="215" t="s">
        <v>79</v>
      </c>
      <c r="P42" s="215" t="s">
        <v>79</v>
      </c>
      <c r="Q42" s="216" t="s">
        <v>79</v>
      </c>
      <c r="R42" s="252"/>
      <c r="S42" s="90"/>
      <c r="T42" s="63">
        <v>100</v>
      </c>
    </row>
    <row r="43" spans="2:20">
      <c r="B43" s="64">
        <f t="shared" ref="B43:B53" si="1">+B42+1</f>
        <v>2</v>
      </c>
      <c r="C43" s="65"/>
      <c r="D43" s="66"/>
      <c r="E43" s="66" t="s">
        <v>3</v>
      </c>
      <c r="F43" s="66"/>
      <c r="G43" s="143"/>
      <c r="H43" s="138" t="s">
        <v>29</v>
      </c>
      <c r="I43" s="214" t="s">
        <v>80</v>
      </c>
      <c r="J43" s="215" t="s">
        <v>80</v>
      </c>
      <c r="K43" s="215" t="s">
        <v>80</v>
      </c>
      <c r="L43" s="215" t="s">
        <v>80</v>
      </c>
      <c r="M43" s="215" t="s">
        <v>80</v>
      </c>
      <c r="N43" s="215" t="s">
        <v>80</v>
      </c>
      <c r="O43" s="215" t="s">
        <v>80</v>
      </c>
      <c r="P43" s="215" t="s">
        <v>80</v>
      </c>
      <c r="Q43" s="216" t="s">
        <v>80</v>
      </c>
      <c r="R43" s="252"/>
      <c r="S43" s="91"/>
      <c r="T43" s="63">
        <v>100</v>
      </c>
    </row>
    <row r="44" spans="2:20">
      <c r="B44" s="64">
        <f t="shared" si="1"/>
        <v>3</v>
      </c>
      <c r="C44" s="65"/>
      <c r="D44" s="66"/>
      <c r="E44" s="66" t="s">
        <v>3</v>
      </c>
      <c r="F44" s="66"/>
      <c r="G44" s="66"/>
      <c r="H44" s="138" t="s">
        <v>29</v>
      </c>
      <c r="I44" s="214" t="s">
        <v>81</v>
      </c>
      <c r="J44" s="215" t="s">
        <v>81</v>
      </c>
      <c r="K44" s="215" t="s">
        <v>81</v>
      </c>
      <c r="L44" s="215" t="s">
        <v>81</v>
      </c>
      <c r="M44" s="215" t="s">
        <v>81</v>
      </c>
      <c r="N44" s="215" t="s">
        <v>81</v>
      </c>
      <c r="O44" s="215" t="s">
        <v>81</v>
      </c>
      <c r="P44" s="215" t="s">
        <v>81</v>
      </c>
      <c r="Q44" s="216" t="s">
        <v>81</v>
      </c>
      <c r="R44" s="252"/>
      <c r="S44" s="91"/>
      <c r="T44" s="63">
        <v>100</v>
      </c>
    </row>
    <row r="45" spans="2:20">
      <c r="B45" s="64">
        <f t="shared" si="1"/>
        <v>4</v>
      </c>
      <c r="C45" s="65"/>
      <c r="D45" s="66"/>
      <c r="E45" s="66" t="s">
        <v>3</v>
      </c>
      <c r="F45" s="66" t="s">
        <v>3</v>
      </c>
      <c r="G45" s="66"/>
      <c r="H45" s="138" t="s">
        <v>29</v>
      </c>
      <c r="I45" s="214" t="s">
        <v>82</v>
      </c>
      <c r="J45" s="215" t="s">
        <v>82</v>
      </c>
      <c r="K45" s="215" t="s">
        <v>82</v>
      </c>
      <c r="L45" s="215" t="s">
        <v>82</v>
      </c>
      <c r="M45" s="215" t="s">
        <v>82</v>
      </c>
      <c r="N45" s="215" t="s">
        <v>82</v>
      </c>
      <c r="O45" s="215" t="s">
        <v>82</v>
      </c>
      <c r="P45" s="215" t="s">
        <v>82</v>
      </c>
      <c r="Q45" s="216" t="s">
        <v>82</v>
      </c>
      <c r="R45" s="252"/>
      <c r="S45" s="91"/>
      <c r="T45" s="63"/>
    </row>
    <row r="46" spans="2:20">
      <c r="B46" s="64">
        <f t="shared" si="1"/>
        <v>5</v>
      </c>
      <c r="C46" s="65"/>
      <c r="D46" s="66"/>
      <c r="E46" s="66" t="s">
        <v>3</v>
      </c>
      <c r="F46" s="66" t="s">
        <v>3</v>
      </c>
      <c r="G46" s="66"/>
      <c r="H46" s="138" t="s">
        <v>29</v>
      </c>
      <c r="I46" s="214" t="s">
        <v>83</v>
      </c>
      <c r="J46" s="215" t="s">
        <v>83</v>
      </c>
      <c r="K46" s="215" t="s">
        <v>83</v>
      </c>
      <c r="L46" s="215" t="s">
        <v>83</v>
      </c>
      <c r="M46" s="215" t="s">
        <v>83</v>
      </c>
      <c r="N46" s="215" t="s">
        <v>83</v>
      </c>
      <c r="O46" s="215" t="s">
        <v>83</v>
      </c>
      <c r="P46" s="215" t="s">
        <v>83</v>
      </c>
      <c r="Q46" s="216" t="s">
        <v>83</v>
      </c>
      <c r="R46" s="252"/>
      <c r="S46" s="91"/>
      <c r="T46" s="63"/>
    </row>
    <row r="47" spans="2:20">
      <c r="B47" s="64">
        <f t="shared" si="1"/>
        <v>6</v>
      </c>
      <c r="C47" s="65"/>
      <c r="D47" s="66"/>
      <c r="E47" s="66"/>
      <c r="F47" s="66"/>
      <c r="G47" s="66"/>
      <c r="H47" s="138" t="s">
        <v>29</v>
      </c>
      <c r="I47" s="214" t="s">
        <v>84</v>
      </c>
      <c r="J47" s="215" t="s">
        <v>84</v>
      </c>
      <c r="K47" s="215" t="s">
        <v>84</v>
      </c>
      <c r="L47" s="215" t="s">
        <v>84</v>
      </c>
      <c r="M47" s="215" t="s">
        <v>84</v>
      </c>
      <c r="N47" s="215" t="s">
        <v>84</v>
      </c>
      <c r="O47" s="215" t="s">
        <v>84</v>
      </c>
      <c r="P47" s="215" t="s">
        <v>84</v>
      </c>
      <c r="Q47" s="216" t="s">
        <v>84</v>
      </c>
      <c r="R47" s="252"/>
      <c r="S47" s="91"/>
      <c r="T47" s="63"/>
    </row>
    <row r="48" spans="2:20">
      <c r="B48" s="64">
        <f t="shared" si="1"/>
        <v>7</v>
      </c>
      <c r="C48" s="65"/>
      <c r="D48" s="66"/>
      <c r="E48" s="66"/>
      <c r="F48" s="66"/>
      <c r="G48" s="66"/>
      <c r="H48" s="138" t="s">
        <v>29</v>
      </c>
      <c r="I48" s="214" t="s">
        <v>85</v>
      </c>
      <c r="J48" s="215" t="s">
        <v>85</v>
      </c>
      <c r="K48" s="215" t="s">
        <v>85</v>
      </c>
      <c r="L48" s="215" t="s">
        <v>85</v>
      </c>
      <c r="M48" s="215" t="s">
        <v>85</v>
      </c>
      <c r="N48" s="215" t="s">
        <v>85</v>
      </c>
      <c r="O48" s="215" t="s">
        <v>85</v>
      </c>
      <c r="P48" s="215" t="s">
        <v>85</v>
      </c>
      <c r="Q48" s="216" t="s">
        <v>85</v>
      </c>
      <c r="R48" s="252"/>
      <c r="S48" s="91"/>
      <c r="T48" s="63"/>
    </row>
    <row r="49" spans="2:20">
      <c r="B49" s="64">
        <f t="shared" si="1"/>
        <v>8</v>
      </c>
      <c r="C49" s="65"/>
      <c r="D49" s="66"/>
      <c r="E49" s="66"/>
      <c r="F49" s="66"/>
      <c r="G49" s="66"/>
      <c r="H49" s="138" t="s">
        <v>29</v>
      </c>
      <c r="I49" s="214" t="s">
        <v>86</v>
      </c>
      <c r="J49" s="215" t="s">
        <v>86</v>
      </c>
      <c r="K49" s="215" t="s">
        <v>86</v>
      </c>
      <c r="L49" s="215" t="s">
        <v>86</v>
      </c>
      <c r="M49" s="215" t="s">
        <v>86</v>
      </c>
      <c r="N49" s="215" t="s">
        <v>86</v>
      </c>
      <c r="O49" s="215" t="s">
        <v>86</v>
      </c>
      <c r="P49" s="215" t="s">
        <v>86</v>
      </c>
      <c r="Q49" s="216" t="s">
        <v>86</v>
      </c>
      <c r="R49" s="252"/>
      <c r="S49" s="91"/>
      <c r="T49" s="63"/>
    </row>
    <row r="50" spans="2:20">
      <c r="B50" s="64">
        <f t="shared" si="1"/>
        <v>9</v>
      </c>
      <c r="C50" s="65"/>
      <c r="D50" s="66"/>
      <c r="E50" s="66"/>
      <c r="F50" s="66"/>
      <c r="G50" s="66"/>
      <c r="H50" s="138" t="s">
        <v>29</v>
      </c>
      <c r="I50" s="214" t="s">
        <v>87</v>
      </c>
      <c r="J50" s="215" t="s">
        <v>87</v>
      </c>
      <c r="K50" s="215" t="s">
        <v>87</v>
      </c>
      <c r="L50" s="215" t="s">
        <v>87</v>
      </c>
      <c r="M50" s="215" t="s">
        <v>87</v>
      </c>
      <c r="N50" s="215" t="s">
        <v>87</v>
      </c>
      <c r="O50" s="215" t="s">
        <v>87</v>
      </c>
      <c r="P50" s="215" t="s">
        <v>87</v>
      </c>
      <c r="Q50" s="216" t="s">
        <v>87</v>
      </c>
      <c r="R50" s="252"/>
      <c r="S50" s="91"/>
      <c r="T50" s="63"/>
    </row>
    <row r="51" spans="2:20">
      <c r="B51" s="64">
        <f t="shared" si="1"/>
        <v>10</v>
      </c>
      <c r="C51" s="65"/>
      <c r="D51" s="66"/>
      <c r="E51" s="66"/>
      <c r="F51" s="66"/>
      <c r="G51" s="66"/>
      <c r="H51" s="138" t="s">
        <v>29</v>
      </c>
      <c r="I51" s="214" t="s">
        <v>88</v>
      </c>
      <c r="J51" s="215" t="s">
        <v>89</v>
      </c>
      <c r="K51" s="215" t="s">
        <v>89</v>
      </c>
      <c r="L51" s="215" t="s">
        <v>89</v>
      </c>
      <c r="M51" s="215" t="s">
        <v>89</v>
      </c>
      <c r="N51" s="215" t="s">
        <v>89</v>
      </c>
      <c r="O51" s="215" t="s">
        <v>89</v>
      </c>
      <c r="P51" s="215" t="s">
        <v>89</v>
      </c>
      <c r="Q51" s="216" t="s">
        <v>89</v>
      </c>
      <c r="R51" s="252"/>
      <c r="S51" s="91"/>
      <c r="T51" s="63"/>
    </row>
    <row r="52" spans="2:20">
      <c r="B52" s="64">
        <f t="shared" si="1"/>
        <v>11</v>
      </c>
      <c r="C52" s="65"/>
      <c r="D52" s="66"/>
      <c r="E52" s="66"/>
      <c r="F52" s="66"/>
      <c r="G52" s="143"/>
      <c r="H52" s="138" t="s">
        <v>29</v>
      </c>
      <c r="I52" s="214" t="s">
        <v>90</v>
      </c>
      <c r="J52" s="215" t="s">
        <v>90</v>
      </c>
      <c r="K52" s="215" t="s">
        <v>90</v>
      </c>
      <c r="L52" s="215" t="s">
        <v>90</v>
      </c>
      <c r="M52" s="215" t="s">
        <v>90</v>
      </c>
      <c r="N52" s="215" t="s">
        <v>90</v>
      </c>
      <c r="O52" s="215" t="s">
        <v>90</v>
      </c>
      <c r="P52" s="215" t="s">
        <v>90</v>
      </c>
      <c r="Q52" s="216" t="s">
        <v>90</v>
      </c>
      <c r="R52" s="252"/>
      <c r="S52" s="91"/>
      <c r="T52" s="63"/>
    </row>
    <row r="53" spans="2:20">
      <c r="B53" s="64">
        <f t="shared" si="1"/>
        <v>12</v>
      </c>
      <c r="C53" s="65"/>
      <c r="D53" s="66"/>
      <c r="E53" s="66"/>
      <c r="F53" s="143" t="s">
        <v>3</v>
      </c>
      <c r="G53" s="143"/>
      <c r="H53" s="138" t="s">
        <v>29</v>
      </c>
      <c r="I53" s="214" t="s">
        <v>91</v>
      </c>
      <c r="J53" s="215" t="s">
        <v>91</v>
      </c>
      <c r="K53" s="215" t="s">
        <v>91</v>
      </c>
      <c r="L53" s="215" t="s">
        <v>91</v>
      </c>
      <c r="M53" s="215" t="s">
        <v>91</v>
      </c>
      <c r="N53" s="215" t="s">
        <v>91</v>
      </c>
      <c r="O53" s="215" t="s">
        <v>91</v>
      </c>
      <c r="P53" s="215" t="s">
        <v>91</v>
      </c>
      <c r="Q53" s="216" t="s">
        <v>91</v>
      </c>
      <c r="R53" s="252"/>
      <c r="S53" s="91"/>
      <c r="T53" s="63"/>
    </row>
    <row r="54" spans="2:20">
      <c r="B54" s="64"/>
      <c r="C54" s="65"/>
      <c r="D54" s="66"/>
      <c r="E54" s="66"/>
      <c r="F54" s="66"/>
      <c r="G54" s="66"/>
      <c r="H54" s="67"/>
      <c r="I54" s="254"/>
      <c r="J54" s="254"/>
      <c r="K54" s="254"/>
      <c r="L54" s="254"/>
      <c r="M54" s="254"/>
      <c r="N54" s="254"/>
      <c r="O54" s="254"/>
      <c r="P54" s="254"/>
      <c r="Q54" s="254"/>
      <c r="R54" s="252"/>
      <c r="S54" s="91"/>
      <c r="T54" s="63"/>
    </row>
    <row r="55" spans="2:20">
      <c r="B55" s="69"/>
      <c r="C55" s="70"/>
      <c r="D55" s="71"/>
      <c r="E55" s="71"/>
      <c r="F55" s="71"/>
      <c r="G55" s="71"/>
      <c r="H55" s="72"/>
      <c r="I55" s="254"/>
      <c r="J55" s="254"/>
      <c r="K55" s="254"/>
      <c r="L55" s="254"/>
      <c r="M55" s="254"/>
      <c r="N55" s="254"/>
      <c r="O55" s="254"/>
      <c r="P55" s="254"/>
      <c r="Q55" s="254"/>
      <c r="R55" s="252"/>
      <c r="S55" s="91"/>
      <c r="T55" s="63"/>
    </row>
    <row r="56" spans="2:20" ht="13" thickBot="1">
      <c r="B56" s="69"/>
      <c r="C56" s="70"/>
      <c r="D56" s="71"/>
      <c r="E56" s="71"/>
      <c r="F56" s="71"/>
      <c r="G56" s="71"/>
      <c r="H56" s="72"/>
      <c r="I56" s="272"/>
      <c r="J56" s="272"/>
      <c r="K56" s="272"/>
      <c r="L56" s="254"/>
      <c r="M56" s="254"/>
      <c r="N56" s="254"/>
      <c r="O56" s="254"/>
      <c r="P56" s="254"/>
      <c r="Q56" s="254"/>
      <c r="R56" s="253"/>
      <c r="S56" s="91"/>
      <c r="T56" s="63"/>
    </row>
    <row r="57" spans="2:20" ht="13" thickBot="1">
      <c r="B57" s="73" t="s">
        <v>74</v>
      </c>
      <c r="C57" s="74">
        <f t="shared" ref="C57:H57" si="2">COUNTIF(C42:C56,"x")</f>
        <v>0</v>
      </c>
      <c r="D57" s="74">
        <f t="shared" si="2"/>
        <v>0</v>
      </c>
      <c r="E57" s="74">
        <f t="shared" si="2"/>
        <v>0</v>
      </c>
      <c r="F57" s="74">
        <f t="shared" si="2"/>
        <v>0</v>
      </c>
      <c r="G57" s="74">
        <f t="shared" si="2"/>
        <v>0</v>
      </c>
      <c r="H57" s="98">
        <f t="shared" si="2"/>
        <v>12</v>
      </c>
      <c r="I57" s="75"/>
      <c r="J57" s="75"/>
      <c r="K57" s="75"/>
      <c r="L57" s="75"/>
      <c r="M57" s="75"/>
      <c r="N57" s="75"/>
      <c r="O57" s="75"/>
    </row>
    <row r="58" spans="2:20" ht="13" thickBot="1">
      <c r="B58" s="76" t="s">
        <v>74</v>
      </c>
      <c r="C58" s="219">
        <f>+((0*C57)+(0.2*D57)+(0.4*E57)+(0.6*F57)+(0.8*G57)+(1*H57))/MAX(B42:B56)</f>
        <v>1</v>
      </c>
      <c r="D58" s="220"/>
      <c r="E58" s="220"/>
      <c r="F58" s="220"/>
      <c r="G58" s="220"/>
      <c r="H58" s="221"/>
    </row>
    <row r="59" spans="2:20" ht="16.5" customHeight="1" thickBot="1">
      <c r="B59" s="230" t="s">
        <v>92</v>
      </c>
      <c r="C59" s="231"/>
      <c r="D59" s="231"/>
      <c r="E59" s="231"/>
      <c r="F59" s="231"/>
      <c r="G59" s="231"/>
      <c r="H59" s="231"/>
      <c r="I59" s="232" t="str">
        <f>+IF(C58&gt;=$Q$7, "TERPENUHI", "TIDAK TERPENUHI")</f>
        <v>TERPENUHI</v>
      </c>
      <c r="J59" s="232"/>
      <c r="K59" s="233"/>
    </row>
    <row r="61" spans="2:20" ht="13" thickBot="1"/>
    <row r="62" spans="2:20" ht="16.5" customHeight="1" thickBot="1">
      <c r="C62" s="262" t="s">
        <v>64</v>
      </c>
      <c r="D62" s="263"/>
      <c r="E62" s="263"/>
      <c r="F62" s="263"/>
      <c r="G62" s="263"/>
      <c r="H62" s="263"/>
      <c r="I62" s="264"/>
      <c r="J62" s="53" t="s">
        <v>93</v>
      </c>
      <c r="K62" s="53"/>
      <c r="L62" s="53"/>
      <c r="M62" s="53"/>
      <c r="N62" s="53"/>
      <c r="O62" s="53"/>
      <c r="P62" s="53"/>
      <c r="Q62" s="53"/>
      <c r="R62" s="294" t="s">
        <v>94</v>
      </c>
      <c r="S62" s="246" t="s">
        <v>94</v>
      </c>
      <c r="T62" s="54"/>
    </row>
    <row r="63" spans="2:20" ht="20.149999999999999" customHeight="1" thickBot="1">
      <c r="C63" s="227" t="s">
        <v>3</v>
      </c>
      <c r="D63" s="228"/>
      <c r="E63" s="228"/>
      <c r="F63" s="228"/>
      <c r="G63" s="229"/>
      <c r="H63" s="142" t="s">
        <v>3</v>
      </c>
      <c r="I63" s="224" t="s">
        <v>95</v>
      </c>
      <c r="J63" s="225"/>
      <c r="K63" s="225"/>
      <c r="L63" s="225"/>
      <c r="M63" s="226"/>
      <c r="N63" s="140"/>
      <c r="O63" s="140"/>
      <c r="P63" s="140"/>
      <c r="Q63" s="141"/>
      <c r="R63" s="295"/>
      <c r="S63" s="247"/>
      <c r="T63" s="54"/>
    </row>
    <row r="64" spans="2:20" ht="13.5" customHeight="1" thickBot="1">
      <c r="B64" s="55" t="s">
        <v>68</v>
      </c>
      <c r="C64" s="56">
        <v>0</v>
      </c>
      <c r="D64" s="57">
        <v>1</v>
      </c>
      <c r="E64" s="57">
        <v>2</v>
      </c>
      <c r="F64" s="57">
        <v>3</v>
      </c>
      <c r="G64" s="57">
        <v>4</v>
      </c>
      <c r="H64" s="58">
        <v>5</v>
      </c>
      <c r="I64" s="249" t="s">
        <v>69</v>
      </c>
      <c r="J64" s="250"/>
      <c r="K64" s="250"/>
      <c r="L64" s="250"/>
      <c r="M64" s="250"/>
      <c r="N64" s="250"/>
      <c r="O64" s="250"/>
      <c r="P64" s="250"/>
      <c r="Q64" s="250"/>
      <c r="R64" s="295"/>
      <c r="S64" s="248"/>
      <c r="T64" s="54"/>
    </row>
    <row r="65" spans="2:20" ht="14">
      <c r="B65" s="59">
        <v>1</v>
      </c>
      <c r="C65" s="60"/>
      <c r="D65" s="61" t="s">
        <v>3</v>
      </c>
      <c r="E65" s="61" t="s">
        <v>3</v>
      </c>
      <c r="F65" s="61" t="s">
        <v>3</v>
      </c>
      <c r="G65" s="61"/>
      <c r="H65" s="137" t="s">
        <v>29</v>
      </c>
      <c r="I65" s="214" t="s">
        <v>96</v>
      </c>
      <c r="J65" s="215" t="s">
        <v>96</v>
      </c>
      <c r="K65" s="215" t="s">
        <v>96</v>
      </c>
      <c r="L65" s="215" t="s">
        <v>96</v>
      </c>
      <c r="M65" s="215" t="s">
        <v>96</v>
      </c>
      <c r="N65" s="215" t="s">
        <v>96</v>
      </c>
      <c r="O65" s="215" t="s">
        <v>96</v>
      </c>
      <c r="P65" s="215" t="s">
        <v>96</v>
      </c>
      <c r="Q65" s="216" t="s">
        <v>96</v>
      </c>
      <c r="R65" s="295"/>
      <c r="S65" s="90"/>
      <c r="T65" s="63">
        <v>100</v>
      </c>
    </row>
    <row r="66" spans="2:20">
      <c r="B66" s="64">
        <f t="shared" ref="B66:B73" si="3">+B65+1</f>
        <v>2</v>
      </c>
      <c r="C66" s="65"/>
      <c r="D66" s="66"/>
      <c r="E66" s="66"/>
      <c r="F66" s="66"/>
      <c r="G66" s="66"/>
      <c r="H66" s="138" t="s">
        <v>29</v>
      </c>
      <c r="I66" s="214" t="s">
        <v>97</v>
      </c>
      <c r="J66" s="215" t="s">
        <v>97</v>
      </c>
      <c r="K66" s="215" t="s">
        <v>97</v>
      </c>
      <c r="L66" s="215" t="s">
        <v>97</v>
      </c>
      <c r="M66" s="215" t="s">
        <v>97</v>
      </c>
      <c r="N66" s="215" t="s">
        <v>97</v>
      </c>
      <c r="O66" s="215" t="s">
        <v>97</v>
      </c>
      <c r="P66" s="215" t="s">
        <v>97</v>
      </c>
      <c r="Q66" s="216" t="s">
        <v>97</v>
      </c>
      <c r="R66" s="295"/>
      <c r="S66" s="91"/>
      <c r="T66" s="63">
        <v>100</v>
      </c>
    </row>
    <row r="67" spans="2:20">
      <c r="B67" s="64">
        <f t="shared" si="3"/>
        <v>3</v>
      </c>
      <c r="C67" s="65"/>
      <c r="D67" s="66"/>
      <c r="E67" s="66"/>
      <c r="F67" s="66"/>
      <c r="G67" s="66"/>
      <c r="H67" s="138" t="s">
        <v>29</v>
      </c>
      <c r="I67" s="214" t="s">
        <v>98</v>
      </c>
      <c r="J67" s="215" t="s">
        <v>98</v>
      </c>
      <c r="K67" s="215" t="s">
        <v>98</v>
      </c>
      <c r="L67" s="215" t="s">
        <v>98</v>
      </c>
      <c r="M67" s="215" t="s">
        <v>98</v>
      </c>
      <c r="N67" s="215" t="s">
        <v>98</v>
      </c>
      <c r="O67" s="215" t="s">
        <v>98</v>
      </c>
      <c r="P67" s="215" t="s">
        <v>98</v>
      </c>
      <c r="Q67" s="216" t="s">
        <v>98</v>
      </c>
      <c r="R67" s="295"/>
      <c r="S67" s="91"/>
      <c r="T67" s="63">
        <v>100</v>
      </c>
    </row>
    <row r="68" spans="2:20" ht="14">
      <c r="B68" s="64">
        <f t="shared" si="3"/>
        <v>4</v>
      </c>
      <c r="C68" s="65"/>
      <c r="D68" s="66"/>
      <c r="E68" s="66"/>
      <c r="F68" s="66"/>
      <c r="G68" s="66"/>
      <c r="H68" s="138" t="s">
        <v>29</v>
      </c>
      <c r="I68" s="214" t="s">
        <v>99</v>
      </c>
      <c r="J68" s="215" t="s">
        <v>99</v>
      </c>
      <c r="K68" s="215" t="s">
        <v>99</v>
      </c>
      <c r="L68" s="215" t="s">
        <v>99</v>
      </c>
      <c r="M68" s="215" t="s">
        <v>99</v>
      </c>
      <c r="N68" s="215" t="s">
        <v>99</v>
      </c>
      <c r="O68" s="215" t="s">
        <v>99</v>
      </c>
      <c r="P68" s="215" t="s">
        <v>99</v>
      </c>
      <c r="Q68" s="216" t="s">
        <v>99</v>
      </c>
      <c r="R68" s="295"/>
      <c r="S68" s="91"/>
      <c r="T68" s="63"/>
    </row>
    <row r="69" spans="2:20" ht="13">
      <c r="B69" s="64">
        <f t="shared" si="3"/>
        <v>5</v>
      </c>
      <c r="C69" s="65"/>
      <c r="D69" s="66"/>
      <c r="E69" s="66"/>
      <c r="F69" s="66"/>
      <c r="G69" s="66"/>
      <c r="H69" s="138" t="s">
        <v>29</v>
      </c>
      <c r="I69" s="300" t="s">
        <v>100</v>
      </c>
      <c r="J69" s="301" t="s">
        <v>101</v>
      </c>
      <c r="K69" s="301" t="s">
        <v>101</v>
      </c>
      <c r="L69" s="301" t="s">
        <v>101</v>
      </c>
      <c r="M69" s="301" t="s">
        <v>101</v>
      </c>
      <c r="N69" s="301" t="s">
        <v>101</v>
      </c>
      <c r="O69" s="301" t="s">
        <v>101</v>
      </c>
      <c r="P69" s="301" t="s">
        <v>101</v>
      </c>
      <c r="Q69" s="302" t="s">
        <v>101</v>
      </c>
      <c r="R69" s="295"/>
      <c r="S69" s="91"/>
      <c r="T69" s="63"/>
    </row>
    <row r="70" spans="2:20" ht="14">
      <c r="B70" s="64">
        <f t="shared" si="3"/>
        <v>6</v>
      </c>
      <c r="C70" s="65"/>
      <c r="D70" s="66"/>
      <c r="E70" s="66"/>
      <c r="F70" s="66"/>
      <c r="G70" s="143"/>
      <c r="H70" s="138" t="s">
        <v>29</v>
      </c>
      <c r="I70" s="214" t="s">
        <v>102</v>
      </c>
      <c r="J70" s="215" t="s">
        <v>102</v>
      </c>
      <c r="K70" s="215" t="s">
        <v>102</v>
      </c>
      <c r="L70" s="215" t="s">
        <v>102</v>
      </c>
      <c r="M70" s="215" t="s">
        <v>102</v>
      </c>
      <c r="N70" s="215" t="s">
        <v>102</v>
      </c>
      <c r="O70" s="215" t="s">
        <v>102</v>
      </c>
      <c r="P70" s="215" t="s">
        <v>102</v>
      </c>
      <c r="Q70" s="216" t="s">
        <v>102</v>
      </c>
      <c r="R70" s="295"/>
      <c r="S70" s="91"/>
      <c r="T70" s="63"/>
    </row>
    <row r="71" spans="2:20" ht="14">
      <c r="B71" s="64">
        <f t="shared" si="3"/>
        <v>7</v>
      </c>
      <c r="C71" s="65"/>
      <c r="D71" s="66"/>
      <c r="E71" s="66"/>
      <c r="F71" s="66"/>
      <c r="G71" s="143"/>
      <c r="H71" s="138" t="s">
        <v>29</v>
      </c>
      <c r="I71" s="297" t="s">
        <v>103</v>
      </c>
      <c r="J71" s="298" t="s">
        <v>104</v>
      </c>
      <c r="K71" s="298" t="s">
        <v>104</v>
      </c>
      <c r="L71" s="298" t="s">
        <v>104</v>
      </c>
      <c r="M71" s="298" t="s">
        <v>104</v>
      </c>
      <c r="N71" s="298" t="s">
        <v>104</v>
      </c>
      <c r="O71" s="298" t="s">
        <v>104</v>
      </c>
      <c r="P71" s="298" t="s">
        <v>104</v>
      </c>
      <c r="Q71" s="299" t="s">
        <v>104</v>
      </c>
      <c r="R71" s="295"/>
      <c r="S71" s="91"/>
      <c r="T71" s="63"/>
    </row>
    <row r="72" spans="2:20" ht="14">
      <c r="B72" s="64">
        <f t="shared" si="3"/>
        <v>8</v>
      </c>
      <c r="C72" s="65"/>
      <c r="D72" s="66"/>
      <c r="E72" s="66"/>
      <c r="F72" s="143"/>
      <c r="G72" s="66"/>
      <c r="H72" s="138" t="s">
        <v>29</v>
      </c>
      <c r="I72" s="297" t="s">
        <v>105</v>
      </c>
      <c r="J72" s="298" t="s">
        <v>106</v>
      </c>
      <c r="K72" s="298" t="s">
        <v>106</v>
      </c>
      <c r="L72" s="298" t="s">
        <v>106</v>
      </c>
      <c r="M72" s="298" t="s">
        <v>106</v>
      </c>
      <c r="N72" s="298" t="s">
        <v>106</v>
      </c>
      <c r="O72" s="298" t="s">
        <v>106</v>
      </c>
      <c r="P72" s="298" t="s">
        <v>106</v>
      </c>
      <c r="Q72" s="299" t="s">
        <v>106</v>
      </c>
      <c r="R72" s="295"/>
      <c r="S72" s="91"/>
      <c r="T72" s="63"/>
    </row>
    <row r="73" spans="2:20">
      <c r="B73" s="64">
        <f t="shared" si="3"/>
        <v>9</v>
      </c>
      <c r="C73" s="65"/>
      <c r="D73" s="66"/>
      <c r="E73" s="66"/>
      <c r="F73" s="143"/>
      <c r="G73" s="143"/>
      <c r="H73" s="138" t="s">
        <v>29</v>
      </c>
      <c r="I73" s="214" t="s">
        <v>107</v>
      </c>
      <c r="J73" s="215" t="s">
        <v>107</v>
      </c>
      <c r="K73" s="215" t="s">
        <v>107</v>
      </c>
      <c r="L73" s="215" t="s">
        <v>107</v>
      </c>
      <c r="M73" s="215" t="s">
        <v>107</v>
      </c>
      <c r="N73" s="215" t="s">
        <v>107</v>
      </c>
      <c r="O73" s="215" t="s">
        <v>107</v>
      </c>
      <c r="P73" s="215" t="s">
        <v>107</v>
      </c>
      <c r="Q73" s="216" t="s">
        <v>107</v>
      </c>
      <c r="R73" s="295"/>
      <c r="S73" s="91"/>
      <c r="T73" s="63"/>
    </row>
    <row r="74" spans="2:20">
      <c r="B74" s="64"/>
      <c r="C74" s="65"/>
      <c r="D74" s="66"/>
      <c r="E74" s="66"/>
      <c r="F74" s="66"/>
      <c r="G74" s="66"/>
      <c r="H74" s="67"/>
      <c r="I74" s="254"/>
      <c r="J74" s="254"/>
      <c r="K74" s="254"/>
      <c r="L74" s="254"/>
      <c r="M74" s="254"/>
      <c r="N74" s="254"/>
      <c r="O74" s="254"/>
      <c r="P74" s="254"/>
      <c r="Q74" s="254"/>
      <c r="R74" s="295"/>
      <c r="S74" s="91"/>
      <c r="T74" s="63"/>
    </row>
    <row r="75" spans="2:20">
      <c r="B75" s="64"/>
      <c r="C75" s="65"/>
      <c r="D75" s="66"/>
      <c r="E75" s="66"/>
      <c r="F75" s="66"/>
      <c r="G75" s="66"/>
      <c r="H75" s="67"/>
      <c r="I75" s="254"/>
      <c r="J75" s="254"/>
      <c r="K75" s="254"/>
      <c r="L75" s="254"/>
      <c r="M75" s="254"/>
      <c r="N75" s="254"/>
      <c r="O75" s="254"/>
      <c r="P75" s="254"/>
      <c r="Q75" s="254"/>
      <c r="R75" s="295"/>
      <c r="S75" s="91"/>
      <c r="T75" s="63"/>
    </row>
    <row r="76" spans="2:20" ht="13" thickBot="1">
      <c r="B76" s="69"/>
      <c r="C76" s="70"/>
      <c r="D76" s="71"/>
      <c r="E76" s="71"/>
      <c r="F76" s="71"/>
      <c r="G76" s="71"/>
      <c r="H76" s="72"/>
      <c r="I76" s="272"/>
      <c r="J76" s="272"/>
      <c r="K76" s="272"/>
      <c r="L76" s="254"/>
      <c r="M76" s="254"/>
      <c r="N76" s="254"/>
      <c r="O76" s="254"/>
      <c r="P76" s="254"/>
      <c r="Q76" s="254"/>
      <c r="R76" s="296"/>
      <c r="S76" s="91"/>
      <c r="T76" s="63"/>
    </row>
    <row r="77" spans="2:20" ht="13" thickBot="1">
      <c r="B77" s="73" t="s">
        <v>74</v>
      </c>
      <c r="C77" s="74">
        <f t="shared" ref="C77:H77" si="4">COUNTIF(C65:C76,"x")</f>
        <v>0</v>
      </c>
      <c r="D77" s="74">
        <f t="shared" si="4"/>
        <v>0</v>
      </c>
      <c r="E77" s="74">
        <f t="shared" si="4"/>
        <v>0</v>
      </c>
      <c r="F77" s="74">
        <f t="shared" si="4"/>
        <v>0</v>
      </c>
      <c r="G77" s="74">
        <f t="shared" si="4"/>
        <v>0</v>
      </c>
      <c r="H77" s="98">
        <f t="shared" si="4"/>
        <v>9</v>
      </c>
      <c r="I77" s="75"/>
      <c r="J77" s="75"/>
      <c r="K77" s="75"/>
      <c r="L77" s="75"/>
      <c r="M77" s="75"/>
      <c r="N77" s="75"/>
      <c r="O77" s="75"/>
    </row>
    <row r="78" spans="2:20" ht="13" thickBot="1">
      <c r="B78" s="76" t="s">
        <v>74</v>
      </c>
      <c r="C78" s="219">
        <f>+((0*C77)+(0.2*D77)+(0.4*E77)+(0.6*F77)+(0.8*G77)+(1*H77))/MAX(B65:B76)</f>
        <v>1</v>
      </c>
      <c r="D78" s="220"/>
      <c r="E78" s="220"/>
      <c r="F78" s="220"/>
      <c r="G78" s="220"/>
      <c r="H78" s="221"/>
    </row>
    <row r="79" spans="2:20" ht="16.5" customHeight="1" thickBot="1">
      <c r="B79" s="230" t="s">
        <v>108</v>
      </c>
      <c r="C79" s="231"/>
      <c r="D79" s="231"/>
      <c r="E79" s="231"/>
      <c r="F79" s="231"/>
      <c r="G79" s="231"/>
      <c r="H79" s="231"/>
      <c r="I79" s="232" t="str">
        <f>+IF(C78&gt;=$Q$7, "TERPENUHI", "TIDAK TERPENUHI")</f>
        <v>TERPENUHI</v>
      </c>
      <c r="J79" s="232"/>
      <c r="K79" s="233"/>
    </row>
    <row r="80" spans="2:20">
      <c r="B80" t="s">
        <v>3</v>
      </c>
    </row>
    <row r="81" spans="2:20" ht="13" thickBot="1"/>
    <row r="82" spans="2:20" ht="16.5" customHeight="1" thickBot="1">
      <c r="C82" s="255" t="s">
        <v>64</v>
      </c>
      <c r="D82" s="256"/>
      <c r="E82" s="256"/>
      <c r="F82" s="256"/>
      <c r="G82" s="256"/>
      <c r="H82" s="256"/>
      <c r="I82" s="257"/>
      <c r="J82" s="78" t="s">
        <v>109</v>
      </c>
      <c r="K82" s="78"/>
      <c r="L82" s="53"/>
      <c r="M82" s="53"/>
      <c r="N82" s="53"/>
      <c r="O82" s="53"/>
      <c r="P82" s="53"/>
      <c r="Q82" s="53"/>
      <c r="R82" s="294" t="s">
        <v>110</v>
      </c>
      <c r="S82" s="246" t="s">
        <v>110</v>
      </c>
      <c r="T82" s="54"/>
    </row>
    <row r="83" spans="2:20" ht="13.5" customHeight="1" thickBot="1">
      <c r="C83" s="304" t="s">
        <v>111</v>
      </c>
      <c r="D83" s="305"/>
      <c r="E83" s="305"/>
      <c r="F83" s="305"/>
      <c r="G83" s="305"/>
      <c r="H83" s="305"/>
      <c r="I83" s="305"/>
      <c r="J83" s="305"/>
      <c r="K83" s="306"/>
      <c r="L83" s="303" t="s">
        <v>3</v>
      </c>
      <c r="M83" s="303"/>
      <c r="N83" s="303"/>
      <c r="O83" s="303"/>
      <c r="P83" s="303"/>
      <c r="Q83" s="303"/>
      <c r="R83" s="295"/>
      <c r="S83" s="247"/>
      <c r="T83" s="54"/>
    </row>
    <row r="84" spans="2:20" ht="13.5" customHeight="1" thickBot="1">
      <c r="B84" s="55" t="s">
        <v>68</v>
      </c>
      <c r="C84" s="79">
        <v>0</v>
      </c>
      <c r="D84" s="80">
        <v>1</v>
      </c>
      <c r="E84" s="80">
        <v>2</v>
      </c>
      <c r="F84" s="80">
        <v>3</v>
      </c>
      <c r="G84" s="80">
        <v>4</v>
      </c>
      <c r="H84" s="81">
        <v>5</v>
      </c>
      <c r="I84" s="249" t="s">
        <v>69</v>
      </c>
      <c r="J84" s="250"/>
      <c r="K84" s="250"/>
      <c r="L84" s="250"/>
      <c r="M84" s="250"/>
      <c r="N84" s="250"/>
      <c r="O84" s="250"/>
      <c r="P84" s="250"/>
      <c r="Q84" s="250"/>
      <c r="R84" s="295"/>
      <c r="S84" s="248"/>
      <c r="T84" s="54"/>
    </row>
    <row r="85" spans="2:20">
      <c r="B85" s="59">
        <v>1</v>
      </c>
      <c r="C85" s="60"/>
      <c r="D85" s="61"/>
      <c r="E85" s="61"/>
      <c r="F85" s="61"/>
      <c r="G85" s="61"/>
      <c r="H85" s="137" t="s">
        <v>29</v>
      </c>
      <c r="I85" s="214" t="s">
        <v>112</v>
      </c>
      <c r="J85" s="215" t="s">
        <v>112</v>
      </c>
      <c r="K85" s="215" t="s">
        <v>112</v>
      </c>
      <c r="L85" s="215" t="s">
        <v>112</v>
      </c>
      <c r="M85" s="215" t="s">
        <v>112</v>
      </c>
      <c r="N85" s="215" t="s">
        <v>112</v>
      </c>
      <c r="O85" s="215" t="s">
        <v>112</v>
      </c>
      <c r="P85" s="215" t="s">
        <v>112</v>
      </c>
      <c r="Q85" s="216" t="s">
        <v>112</v>
      </c>
      <c r="R85" s="295"/>
      <c r="S85" s="90"/>
      <c r="T85" s="63">
        <v>100</v>
      </c>
    </row>
    <row r="86" spans="2:20">
      <c r="B86" s="64">
        <f>+B85+1</f>
        <v>2</v>
      </c>
      <c r="C86" s="65"/>
      <c r="D86" s="66"/>
      <c r="E86" s="66"/>
      <c r="F86" s="66"/>
      <c r="G86" s="66"/>
      <c r="H86" s="138" t="s">
        <v>29</v>
      </c>
      <c r="I86" s="214" t="s">
        <v>113</v>
      </c>
      <c r="J86" s="215" t="s">
        <v>113</v>
      </c>
      <c r="K86" s="215" t="s">
        <v>113</v>
      </c>
      <c r="L86" s="215" t="s">
        <v>113</v>
      </c>
      <c r="M86" s="215" t="s">
        <v>113</v>
      </c>
      <c r="N86" s="215" t="s">
        <v>113</v>
      </c>
      <c r="O86" s="215" t="s">
        <v>113</v>
      </c>
      <c r="P86" s="215" t="s">
        <v>113</v>
      </c>
      <c r="Q86" s="216" t="s">
        <v>113</v>
      </c>
      <c r="R86" s="295"/>
      <c r="S86" s="91"/>
      <c r="T86" s="63">
        <v>100</v>
      </c>
    </row>
    <row r="87" spans="2:20">
      <c r="B87" s="64">
        <f t="shared" ref="B87:B92" si="5">+B86+1</f>
        <v>3</v>
      </c>
      <c r="C87" s="65"/>
      <c r="D87" s="66"/>
      <c r="E87" s="66"/>
      <c r="F87" s="66"/>
      <c r="G87" s="66"/>
      <c r="H87" s="138" t="s">
        <v>29</v>
      </c>
      <c r="I87" s="214" t="s">
        <v>114</v>
      </c>
      <c r="J87" s="215" t="s">
        <v>115</v>
      </c>
      <c r="K87" s="215" t="s">
        <v>115</v>
      </c>
      <c r="L87" s="215" t="s">
        <v>115</v>
      </c>
      <c r="M87" s="215" t="s">
        <v>115</v>
      </c>
      <c r="N87" s="215" t="s">
        <v>115</v>
      </c>
      <c r="O87" s="215" t="s">
        <v>115</v>
      </c>
      <c r="P87" s="215" t="s">
        <v>115</v>
      </c>
      <c r="Q87" s="216" t="s">
        <v>115</v>
      </c>
      <c r="R87" s="295"/>
      <c r="S87" s="91"/>
      <c r="T87" s="63"/>
    </row>
    <row r="88" spans="2:20">
      <c r="B88" s="64">
        <f t="shared" si="5"/>
        <v>4</v>
      </c>
      <c r="C88" s="65"/>
      <c r="D88" s="66"/>
      <c r="E88" s="66"/>
      <c r="F88" s="66"/>
      <c r="G88" s="66"/>
      <c r="H88" s="138" t="s">
        <v>29</v>
      </c>
      <c r="I88" s="214" t="s">
        <v>116</v>
      </c>
      <c r="J88" s="215" t="s">
        <v>116</v>
      </c>
      <c r="K88" s="215" t="s">
        <v>116</v>
      </c>
      <c r="L88" s="215" t="s">
        <v>116</v>
      </c>
      <c r="M88" s="215" t="s">
        <v>116</v>
      </c>
      <c r="N88" s="215" t="s">
        <v>116</v>
      </c>
      <c r="O88" s="215" t="s">
        <v>116</v>
      </c>
      <c r="P88" s="215" t="s">
        <v>116</v>
      </c>
      <c r="Q88" s="216" t="s">
        <v>116</v>
      </c>
      <c r="R88" s="295"/>
      <c r="S88" s="91"/>
      <c r="T88" s="63"/>
    </row>
    <row r="89" spans="2:20">
      <c r="B89" s="64">
        <f t="shared" si="5"/>
        <v>5</v>
      </c>
      <c r="C89" s="65"/>
      <c r="D89" s="66"/>
      <c r="E89" s="66"/>
      <c r="F89" s="66"/>
      <c r="G89" s="66"/>
      <c r="H89" s="138" t="s">
        <v>29</v>
      </c>
      <c r="I89" s="214" t="s">
        <v>117</v>
      </c>
      <c r="J89" s="215" t="s">
        <v>117</v>
      </c>
      <c r="K89" s="215" t="s">
        <v>117</v>
      </c>
      <c r="L89" s="215" t="s">
        <v>117</v>
      </c>
      <c r="M89" s="215" t="s">
        <v>117</v>
      </c>
      <c r="N89" s="215" t="s">
        <v>117</v>
      </c>
      <c r="O89" s="215" t="s">
        <v>117</v>
      </c>
      <c r="P89" s="215" t="s">
        <v>117</v>
      </c>
      <c r="Q89" s="216" t="s">
        <v>117</v>
      </c>
      <c r="R89" s="295"/>
      <c r="S89" s="91"/>
      <c r="T89" s="63"/>
    </row>
    <row r="90" spans="2:20" ht="14">
      <c r="B90" s="64">
        <f t="shared" si="5"/>
        <v>6</v>
      </c>
      <c r="C90" s="65"/>
      <c r="D90" s="66"/>
      <c r="E90" s="66"/>
      <c r="F90" s="66"/>
      <c r="G90" s="66"/>
      <c r="H90" s="138" t="s">
        <v>29</v>
      </c>
      <c r="I90" s="214" t="s">
        <v>118</v>
      </c>
      <c r="J90" s="215" t="s">
        <v>118</v>
      </c>
      <c r="K90" s="215" t="s">
        <v>118</v>
      </c>
      <c r="L90" s="215" t="s">
        <v>118</v>
      </c>
      <c r="M90" s="215" t="s">
        <v>118</v>
      </c>
      <c r="N90" s="215" t="s">
        <v>118</v>
      </c>
      <c r="O90" s="215" t="s">
        <v>118</v>
      </c>
      <c r="P90" s="215" t="s">
        <v>118</v>
      </c>
      <c r="Q90" s="216" t="s">
        <v>118</v>
      </c>
      <c r="R90" s="295"/>
      <c r="S90" s="91"/>
      <c r="T90" s="63"/>
    </row>
    <row r="91" spans="2:20">
      <c r="B91" s="64">
        <f t="shared" si="5"/>
        <v>7</v>
      </c>
      <c r="C91" s="65"/>
      <c r="D91" s="66"/>
      <c r="E91" s="66"/>
      <c r="F91" s="66"/>
      <c r="G91" s="66"/>
      <c r="H91" s="138" t="s">
        <v>29</v>
      </c>
      <c r="I91" s="214" t="s">
        <v>119</v>
      </c>
      <c r="J91" s="215" t="s">
        <v>119</v>
      </c>
      <c r="K91" s="215" t="s">
        <v>119</v>
      </c>
      <c r="L91" s="215" t="s">
        <v>119</v>
      </c>
      <c r="M91" s="215" t="s">
        <v>119</v>
      </c>
      <c r="N91" s="215" t="s">
        <v>119</v>
      </c>
      <c r="O91" s="215" t="s">
        <v>119</v>
      </c>
      <c r="P91" s="215" t="s">
        <v>119</v>
      </c>
      <c r="Q91" s="216" t="s">
        <v>119</v>
      </c>
      <c r="R91" s="295"/>
      <c r="S91" s="91"/>
      <c r="T91" s="63"/>
    </row>
    <row r="92" spans="2:20" ht="14.5">
      <c r="B92" s="64">
        <f t="shared" si="5"/>
        <v>8</v>
      </c>
      <c r="C92" s="65"/>
      <c r="D92" s="66"/>
      <c r="E92" s="66" t="s">
        <v>3</v>
      </c>
      <c r="F92" s="143"/>
      <c r="G92" s="66"/>
      <c r="H92" s="138" t="s">
        <v>29</v>
      </c>
      <c r="I92" s="214" t="s">
        <v>120</v>
      </c>
      <c r="J92" s="215" t="s">
        <v>120</v>
      </c>
      <c r="K92" s="215" t="s">
        <v>120</v>
      </c>
      <c r="L92" s="215" t="s">
        <v>120</v>
      </c>
      <c r="M92" s="215" t="s">
        <v>120</v>
      </c>
      <c r="N92" s="215" t="s">
        <v>120</v>
      </c>
      <c r="O92" s="215" t="s">
        <v>120</v>
      </c>
      <c r="P92" s="215" t="s">
        <v>120</v>
      </c>
      <c r="Q92" s="216" t="s">
        <v>120</v>
      </c>
      <c r="R92" s="295"/>
      <c r="S92" s="91"/>
      <c r="T92" s="63"/>
    </row>
    <row r="93" spans="2:20">
      <c r="B93" s="64"/>
      <c r="C93" s="65"/>
      <c r="D93" s="66"/>
      <c r="E93" s="66"/>
      <c r="F93" s="66"/>
      <c r="G93" s="66" t="s">
        <v>3</v>
      </c>
      <c r="H93" s="67"/>
      <c r="I93" s="254"/>
      <c r="J93" s="254"/>
      <c r="K93" s="254"/>
      <c r="L93" s="254"/>
      <c r="M93" s="254"/>
      <c r="N93" s="254"/>
      <c r="O93" s="254"/>
      <c r="P93" s="254"/>
      <c r="Q93" s="254"/>
      <c r="R93" s="295"/>
      <c r="S93" s="91"/>
      <c r="T93" s="63"/>
    </row>
    <row r="94" spans="2:20">
      <c r="B94" s="64"/>
      <c r="C94" s="65"/>
      <c r="D94" s="66"/>
      <c r="E94" s="66"/>
      <c r="F94" s="66"/>
      <c r="G94" s="66"/>
      <c r="H94" s="67"/>
      <c r="I94" s="254"/>
      <c r="J94" s="254"/>
      <c r="K94" s="254"/>
      <c r="L94" s="254"/>
      <c r="M94" s="254"/>
      <c r="N94" s="254"/>
      <c r="O94" s="254"/>
      <c r="P94" s="254"/>
      <c r="Q94" s="254"/>
      <c r="R94" s="295"/>
      <c r="S94" s="91"/>
      <c r="T94" s="63"/>
    </row>
    <row r="95" spans="2:20" ht="13" thickBot="1">
      <c r="B95" s="69"/>
      <c r="C95" s="70"/>
      <c r="D95" s="71"/>
      <c r="E95" s="71"/>
      <c r="F95" s="71"/>
      <c r="G95" s="71"/>
      <c r="H95" s="72"/>
      <c r="I95" s="272"/>
      <c r="J95" s="272"/>
      <c r="K95" s="272"/>
      <c r="L95" s="254"/>
      <c r="M95" s="254"/>
      <c r="N95" s="254"/>
      <c r="O95" s="254"/>
      <c r="P95" s="254"/>
      <c r="Q95" s="254"/>
      <c r="R95" s="296"/>
      <c r="S95" s="91"/>
      <c r="T95" s="63"/>
    </row>
    <row r="96" spans="2:20" ht="13" thickBot="1">
      <c r="B96" s="73" t="s">
        <v>74</v>
      </c>
      <c r="C96" s="74">
        <f t="shared" ref="C96:H96" si="6">COUNTIF(C85:C95,"x")</f>
        <v>0</v>
      </c>
      <c r="D96" s="74">
        <f t="shared" si="6"/>
        <v>0</v>
      </c>
      <c r="E96" s="74">
        <f t="shared" si="6"/>
        <v>0</v>
      </c>
      <c r="F96" s="74">
        <f>COUNTIF(F85:F95,"x")</f>
        <v>0</v>
      </c>
      <c r="G96" s="74">
        <f t="shared" si="6"/>
        <v>0</v>
      </c>
      <c r="H96" s="98">
        <f t="shared" si="6"/>
        <v>8</v>
      </c>
      <c r="I96" s="75"/>
      <c r="J96" s="75"/>
      <c r="K96" s="75"/>
      <c r="L96" s="75"/>
      <c r="M96" s="75"/>
      <c r="N96" s="75"/>
      <c r="O96" s="75"/>
    </row>
    <row r="97" spans="2:20" ht="13" thickBot="1">
      <c r="B97" s="76" t="s">
        <v>74</v>
      </c>
      <c r="C97" s="219">
        <f>+((0*C96)+(0.2*D96)+(0.4*E96)+(0.6*F96)+(0.8*G96)+(1*H96))/MAX(B85:B95)</f>
        <v>1</v>
      </c>
      <c r="D97" s="220"/>
      <c r="E97" s="220"/>
      <c r="F97" s="220"/>
      <c r="G97" s="220"/>
      <c r="H97" s="221"/>
    </row>
    <row r="98" spans="2:20" ht="16.5" customHeight="1" thickBot="1">
      <c r="B98" s="230" t="s">
        <v>121</v>
      </c>
      <c r="C98" s="231"/>
      <c r="D98" s="231"/>
      <c r="E98" s="231"/>
      <c r="F98" s="231"/>
      <c r="G98" s="231"/>
      <c r="H98" s="231"/>
      <c r="I98" s="232" t="str">
        <f>+IF(C97&gt;=$Q$7, "TERPENUHI", "TIDAK TERPENUHI")</f>
        <v>TERPENUHI</v>
      </c>
      <c r="J98" s="232"/>
      <c r="K98" s="233"/>
    </row>
    <row r="100" spans="2:20" ht="13" thickBot="1"/>
    <row r="101" spans="2:20" ht="16.5" customHeight="1" thickBot="1">
      <c r="C101" s="255" t="s">
        <v>64</v>
      </c>
      <c r="D101" s="256"/>
      <c r="E101" s="256"/>
      <c r="F101" s="256"/>
      <c r="G101" s="256"/>
      <c r="H101" s="256"/>
      <c r="I101" s="257"/>
      <c r="J101" s="78" t="s">
        <v>122</v>
      </c>
      <c r="K101" s="78"/>
      <c r="L101" s="53"/>
      <c r="M101" s="53"/>
      <c r="N101" s="53"/>
      <c r="O101" s="53"/>
      <c r="P101" s="53"/>
      <c r="Q101" s="53"/>
      <c r="R101" s="294" t="s">
        <v>123</v>
      </c>
      <c r="S101" s="246" t="s">
        <v>123</v>
      </c>
      <c r="T101" s="54"/>
    </row>
    <row r="102" spans="2:20" ht="13.5" customHeight="1" thickBot="1">
      <c r="C102" s="304" t="s">
        <v>111</v>
      </c>
      <c r="D102" s="305"/>
      <c r="E102" s="305"/>
      <c r="F102" s="305"/>
      <c r="G102" s="305"/>
      <c r="H102" s="305"/>
      <c r="I102" s="305"/>
      <c r="J102" s="305"/>
      <c r="K102" s="306"/>
      <c r="L102" s="303" t="s">
        <v>3</v>
      </c>
      <c r="M102" s="303"/>
      <c r="N102" s="303"/>
      <c r="O102" s="303"/>
      <c r="P102" s="303"/>
      <c r="Q102" s="303"/>
      <c r="R102" s="295"/>
      <c r="S102" s="247"/>
      <c r="T102" s="54"/>
    </row>
    <row r="103" spans="2:20" ht="13.5" customHeight="1" thickBot="1">
      <c r="B103" s="55" t="s">
        <v>68</v>
      </c>
      <c r="C103" s="79">
        <v>0</v>
      </c>
      <c r="D103" s="80">
        <v>1</v>
      </c>
      <c r="E103" s="80">
        <v>2</v>
      </c>
      <c r="F103" s="80">
        <v>3</v>
      </c>
      <c r="G103" s="80">
        <v>4</v>
      </c>
      <c r="H103" s="81">
        <v>5</v>
      </c>
      <c r="I103" s="249" t="s">
        <v>69</v>
      </c>
      <c r="J103" s="250"/>
      <c r="K103" s="250"/>
      <c r="L103" s="250"/>
      <c r="M103" s="250"/>
      <c r="N103" s="250"/>
      <c r="O103" s="250"/>
      <c r="P103" s="250"/>
      <c r="Q103" s="250"/>
      <c r="R103" s="295"/>
      <c r="S103" s="248"/>
      <c r="T103" s="54"/>
    </row>
    <row r="104" spans="2:20">
      <c r="B104" s="59">
        <v>1</v>
      </c>
      <c r="C104" s="60"/>
      <c r="D104" s="61"/>
      <c r="E104" s="61"/>
      <c r="F104" s="61"/>
      <c r="G104" s="61"/>
      <c r="H104" s="137" t="s">
        <v>29</v>
      </c>
      <c r="I104" s="214" t="s">
        <v>124</v>
      </c>
      <c r="J104" s="215" t="s">
        <v>124</v>
      </c>
      <c r="K104" s="215" t="s">
        <v>124</v>
      </c>
      <c r="L104" s="215" t="s">
        <v>124</v>
      </c>
      <c r="M104" s="215" t="s">
        <v>124</v>
      </c>
      <c r="N104" s="215" t="s">
        <v>124</v>
      </c>
      <c r="O104" s="215" t="s">
        <v>124</v>
      </c>
      <c r="P104" s="215" t="s">
        <v>124</v>
      </c>
      <c r="Q104" s="216" t="s">
        <v>124</v>
      </c>
      <c r="R104" s="295"/>
      <c r="S104" s="90"/>
      <c r="T104" s="63">
        <v>100</v>
      </c>
    </row>
    <row r="105" spans="2:20" ht="14.5">
      <c r="B105" s="64">
        <f>+B104+1</f>
        <v>2</v>
      </c>
      <c r="C105" s="65"/>
      <c r="D105" s="66"/>
      <c r="E105" s="66"/>
      <c r="F105" s="143" t="s">
        <v>3</v>
      </c>
      <c r="G105" s="66"/>
      <c r="H105" s="138" t="s">
        <v>29</v>
      </c>
      <c r="I105" s="214" t="s">
        <v>125</v>
      </c>
      <c r="J105" s="215" t="s">
        <v>126</v>
      </c>
      <c r="K105" s="215" t="s">
        <v>126</v>
      </c>
      <c r="L105" s="215" t="s">
        <v>126</v>
      </c>
      <c r="M105" s="215" t="s">
        <v>126</v>
      </c>
      <c r="N105" s="215" t="s">
        <v>126</v>
      </c>
      <c r="O105" s="215" t="s">
        <v>126</v>
      </c>
      <c r="P105" s="215" t="s">
        <v>126</v>
      </c>
      <c r="Q105" s="216" t="s">
        <v>126</v>
      </c>
      <c r="R105" s="295"/>
      <c r="S105" s="91"/>
      <c r="T105" s="63">
        <v>100</v>
      </c>
    </row>
    <row r="106" spans="2:20">
      <c r="B106" s="64">
        <f t="shared" ref="B106:B111" si="7">+B105+1</f>
        <v>3</v>
      </c>
      <c r="C106" s="65"/>
      <c r="D106" s="66"/>
      <c r="E106" s="66"/>
      <c r="F106" s="66"/>
      <c r="G106" s="66"/>
      <c r="H106" s="138" t="s">
        <v>29</v>
      </c>
      <c r="I106" s="214" t="s">
        <v>127</v>
      </c>
      <c r="J106" s="215" t="s">
        <v>127</v>
      </c>
      <c r="K106" s="215" t="s">
        <v>127</v>
      </c>
      <c r="L106" s="215" t="s">
        <v>127</v>
      </c>
      <c r="M106" s="215" t="s">
        <v>127</v>
      </c>
      <c r="N106" s="215" t="s">
        <v>127</v>
      </c>
      <c r="O106" s="215" t="s">
        <v>127</v>
      </c>
      <c r="P106" s="215" t="s">
        <v>127</v>
      </c>
      <c r="Q106" s="216" t="s">
        <v>127</v>
      </c>
      <c r="R106" s="295"/>
      <c r="S106" s="91"/>
      <c r="T106" s="63"/>
    </row>
    <row r="107" spans="2:20">
      <c r="B107" s="64">
        <f t="shared" si="7"/>
        <v>4</v>
      </c>
      <c r="C107" s="65"/>
      <c r="D107" s="66"/>
      <c r="E107" s="66"/>
      <c r="F107" s="66"/>
      <c r="G107" s="66"/>
      <c r="H107" s="138" t="s">
        <v>29</v>
      </c>
      <c r="I107" s="214" t="s">
        <v>128</v>
      </c>
      <c r="J107" s="215" t="s">
        <v>128</v>
      </c>
      <c r="K107" s="215" t="s">
        <v>128</v>
      </c>
      <c r="L107" s="215" t="s">
        <v>128</v>
      </c>
      <c r="M107" s="215" t="s">
        <v>128</v>
      </c>
      <c r="N107" s="215" t="s">
        <v>128</v>
      </c>
      <c r="O107" s="215" t="s">
        <v>128</v>
      </c>
      <c r="P107" s="215" t="s">
        <v>128</v>
      </c>
      <c r="Q107" s="216" t="s">
        <v>128</v>
      </c>
      <c r="R107" s="295"/>
      <c r="S107" s="91"/>
      <c r="T107" s="63"/>
    </row>
    <row r="108" spans="2:20" ht="14.5">
      <c r="B108" s="64">
        <f t="shared" si="7"/>
        <v>5</v>
      </c>
      <c r="C108" s="65"/>
      <c r="D108" s="66"/>
      <c r="E108" s="66"/>
      <c r="F108" s="66"/>
      <c r="G108" s="66"/>
      <c r="H108" s="138" t="s">
        <v>29</v>
      </c>
      <c r="I108" s="214" t="s">
        <v>129</v>
      </c>
      <c r="J108" s="215" t="s">
        <v>130</v>
      </c>
      <c r="K108" s="215" t="s">
        <v>130</v>
      </c>
      <c r="L108" s="215" t="s">
        <v>130</v>
      </c>
      <c r="M108" s="215" t="s">
        <v>130</v>
      </c>
      <c r="N108" s="215" t="s">
        <v>130</v>
      </c>
      <c r="O108" s="215" t="s">
        <v>130</v>
      </c>
      <c r="P108" s="215" t="s">
        <v>130</v>
      </c>
      <c r="Q108" s="216" t="s">
        <v>130</v>
      </c>
      <c r="R108" s="295"/>
      <c r="S108" s="91"/>
      <c r="T108" s="63"/>
    </row>
    <row r="109" spans="2:20" ht="14.5">
      <c r="B109" s="64">
        <f t="shared" si="7"/>
        <v>6</v>
      </c>
      <c r="C109" s="65"/>
      <c r="D109" s="66"/>
      <c r="E109" s="66"/>
      <c r="F109" s="66"/>
      <c r="G109" s="143"/>
      <c r="H109" s="138" t="s">
        <v>29</v>
      </c>
      <c r="I109" s="214" t="s">
        <v>131</v>
      </c>
      <c r="J109" s="215" t="s">
        <v>131</v>
      </c>
      <c r="K109" s="215" t="s">
        <v>131</v>
      </c>
      <c r="L109" s="215" t="s">
        <v>131</v>
      </c>
      <c r="M109" s="215" t="s">
        <v>131</v>
      </c>
      <c r="N109" s="215" t="s">
        <v>131</v>
      </c>
      <c r="O109" s="215" t="s">
        <v>131</v>
      </c>
      <c r="P109" s="215" t="s">
        <v>131</v>
      </c>
      <c r="Q109" s="216" t="s">
        <v>131</v>
      </c>
      <c r="R109" s="295"/>
      <c r="S109" s="91"/>
      <c r="T109" s="63"/>
    </row>
    <row r="110" spans="2:20">
      <c r="B110" s="64">
        <f t="shared" si="7"/>
        <v>7</v>
      </c>
      <c r="C110" s="65"/>
      <c r="D110" s="66"/>
      <c r="E110" s="66"/>
      <c r="F110" s="66"/>
      <c r="G110" s="143"/>
      <c r="H110" s="138" t="s">
        <v>29</v>
      </c>
      <c r="I110" s="214" t="s">
        <v>132</v>
      </c>
      <c r="J110" s="215" t="s">
        <v>132</v>
      </c>
      <c r="K110" s="215" t="s">
        <v>132</v>
      </c>
      <c r="L110" s="215" t="s">
        <v>132</v>
      </c>
      <c r="M110" s="215" t="s">
        <v>132</v>
      </c>
      <c r="N110" s="215" t="s">
        <v>132</v>
      </c>
      <c r="O110" s="215" t="s">
        <v>132</v>
      </c>
      <c r="P110" s="215" t="s">
        <v>132</v>
      </c>
      <c r="Q110" s="216" t="s">
        <v>132</v>
      </c>
      <c r="R110" s="295"/>
      <c r="S110" s="91"/>
      <c r="T110" s="63"/>
    </row>
    <row r="111" spans="2:20">
      <c r="B111" s="64">
        <f t="shared" si="7"/>
        <v>8</v>
      </c>
      <c r="C111" s="65"/>
      <c r="D111" s="66"/>
      <c r="E111" s="66"/>
      <c r="F111" s="66"/>
      <c r="G111" s="143"/>
      <c r="H111" s="138" t="s">
        <v>29</v>
      </c>
      <c r="I111" s="214" t="s">
        <v>133</v>
      </c>
      <c r="J111" s="215" t="s">
        <v>133</v>
      </c>
      <c r="K111" s="215" t="s">
        <v>133</v>
      </c>
      <c r="L111" s="215" t="s">
        <v>133</v>
      </c>
      <c r="M111" s="215" t="s">
        <v>133</v>
      </c>
      <c r="N111" s="215" t="s">
        <v>133</v>
      </c>
      <c r="O111" s="215" t="s">
        <v>133</v>
      </c>
      <c r="P111" s="215" t="s">
        <v>133</v>
      </c>
      <c r="Q111" s="216" t="s">
        <v>133</v>
      </c>
      <c r="R111" s="295"/>
      <c r="S111" s="91"/>
      <c r="T111" s="63"/>
    </row>
    <row r="112" spans="2:20">
      <c r="B112" s="64"/>
      <c r="C112" s="65"/>
      <c r="D112" s="66"/>
      <c r="E112" s="66"/>
      <c r="F112" s="66"/>
      <c r="G112" s="66"/>
      <c r="H112" s="67"/>
      <c r="I112" s="254"/>
      <c r="J112" s="254"/>
      <c r="K112" s="254"/>
      <c r="L112" s="254"/>
      <c r="M112" s="254"/>
      <c r="N112" s="254"/>
      <c r="O112" s="254"/>
      <c r="P112" s="254"/>
      <c r="Q112" s="254"/>
      <c r="R112" s="295"/>
      <c r="S112" s="91"/>
      <c r="T112" s="63"/>
    </row>
    <row r="113" spans="2:20">
      <c r="B113" s="64"/>
      <c r="C113" s="65"/>
      <c r="D113" s="66"/>
      <c r="E113" s="66"/>
      <c r="F113" s="66"/>
      <c r="G113" s="66"/>
      <c r="H113" s="67"/>
      <c r="I113" s="254"/>
      <c r="J113" s="254"/>
      <c r="K113" s="254"/>
      <c r="L113" s="254"/>
      <c r="M113" s="254"/>
      <c r="N113" s="254"/>
      <c r="O113" s="254"/>
      <c r="P113" s="254"/>
      <c r="Q113" s="254"/>
      <c r="R113" s="295"/>
      <c r="S113" s="91"/>
      <c r="T113" s="63"/>
    </row>
    <row r="114" spans="2:20" ht="13" thickBot="1">
      <c r="B114" s="69"/>
      <c r="C114" s="70"/>
      <c r="D114" s="71"/>
      <c r="E114" s="71"/>
      <c r="F114" s="71"/>
      <c r="G114" s="71"/>
      <c r="H114" s="72"/>
      <c r="I114" s="272"/>
      <c r="J114" s="272"/>
      <c r="K114" s="272"/>
      <c r="L114" s="254"/>
      <c r="M114" s="254"/>
      <c r="N114" s="254"/>
      <c r="O114" s="254"/>
      <c r="P114" s="254"/>
      <c r="Q114" s="254"/>
      <c r="R114" s="296"/>
      <c r="S114" s="91"/>
      <c r="T114" s="63"/>
    </row>
    <row r="115" spans="2:20" ht="13" thickBot="1">
      <c r="B115" s="73" t="s">
        <v>74</v>
      </c>
      <c r="C115" s="74">
        <f t="shared" ref="C115:H115" si="8">COUNTIF(C104:C114,"x")</f>
        <v>0</v>
      </c>
      <c r="D115" s="74">
        <f t="shared" si="8"/>
        <v>0</v>
      </c>
      <c r="E115" s="74">
        <f t="shared" si="8"/>
        <v>0</v>
      </c>
      <c r="F115" s="74">
        <f t="shared" si="8"/>
        <v>0</v>
      </c>
      <c r="G115" s="74">
        <f t="shared" si="8"/>
        <v>0</v>
      </c>
      <c r="H115" s="98">
        <f t="shared" si="8"/>
        <v>8</v>
      </c>
      <c r="I115" s="75"/>
      <c r="J115" s="75"/>
      <c r="K115" s="75"/>
      <c r="L115" s="75"/>
      <c r="M115" s="75"/>
      <c r="N115" s="75"/>
      <c r="O115" s="75"/>
    </row>
    <row r="116" spans="2:20" ht="13" thickBot="1">
      <c r="B116" s="76" t="s">
        <v>74</v>
      </c>
      <c r="C116" s="219">
        <f>+((0*C115)+(0.2*D115)+(0.4*E115)+(0.6*F115)+(0.8*G115)+(1*H115))/MAX(B104:B114)</f>
        <v>1</v>
      </c>
      <c r="D116" s="220"/>
      <c r="E116" s="220"/>
      <c r="F116" s="220"/>
      <c r="G116" s="220"/>
      <c r="H116" s="221"/>
    </row>
    <row r="117" spans="2:20" ht="16.5" customHeight="1" thickBot="1">
      <c r="B117" s="230" t="s">
        <v>134</v>
      </c>
      <c r="C117" s="231"/>
      <c r="D117" s="231"/>
      <c r="E117" s="231"/>
      <c r="F117" s="231"/>
      <c r="G117" s="231"/>
      <c r="H117" s="231"/>
      <c r="I117" s="232" t="str">
        <f>+IF(C116&gt;=$Q$7, "TERPENUHI", "TIDAK TERPENUHI")</f>
        <v>TERPENUHI</v>
      </c>
      <c r="J117" s="232"/>
      <c r="K117" s="233"/>
    </row>
    <row r="119" spans="2:20" ht="13" thickBot="1"/>
    <row r="120" spans="2:20" ht="16.5" customHeight="1" thickBot="1">
      <c r="C120" s="255" t="s">
        <v>64</v>
      </c>
      <c r="D120" s="256"/>
      <c r="E120" s="256"/>
      <c r="F120" s="256"/>
      <c r="G120" s="256"/>
      <c r="H120" s="256"/>
      <c r="I120" s="257"/>
      <c r="J120" s="78" t="s">
        <v>135</v>
      </c>
      <c r="K120" s="78"/>
      <c r="L120" s="53"/>
      <c r="M120" s="53"/>
      <c r="N120" s="53"/>
      <c r="O120" s="53"/>
      <c r="P120" s="53"/>
      <c r="Q120" s="53"/>
      <c r="R120" s="294" t="s">
        <v>136</v>
      </c>
      <c r="S120" s="246" t="s">
        <v>136</v>
      </c>
      <c r="T120" s="54"/>
    </row>
    <row r="121" spans="2:20" ht="13.5" customHeight="1" thickBot="1">
      <c r="C121" s="304" t="s">
        <v>111</v>
      </c>
      <c r="D121" s="305"/>
      <c r="E121" s="305"/>
      <c r="F121" s="305"/>
      <c r="G121" s="305"/>
      <c r="H121" s="305"/>
      <c r="I121" s="305"/>
      <c r="J121" s="305"/>
      <c r="K121" s="306"/>
      <c r="L121" s="303" t="s">
        <v>3</v>
      </c>
      <c r="M121" s="303"/>
      <c r="N121" s="303"/>
      <c r="O121" s="303"/>
      <c r="P121" s="303"/>
      <c r="Q121" s="303"/>
      <c r="R121" s="295"/>
      <c r="S121" s="247"/>
      <c r="T121" s="54"/>
    </row>
    <row r="122" spans="2:20" ht="13.5" customHeight="1" thickBot="1">
      <c r="B122" s="55" t="s">
        <v>68</v>
      </c>
      <c r="C122" s="79">
        <v>0</v>
      </c>
      <c r="D122" s="80">
        <v>1</v>
      </c>
      <c r="E122" s="80">
        <v>2</v>
      </c>
      <c r="F122" s="80">
        <v>3</v>
      </c>
      <c r="G122" s="80">
        <v>4</v>
      </c>
      <c r="H122" s="81">
        <v>5</v>
      </c>
      <c r="I122" s="249" t="s">
        <v>69</v>
      </c>
      <c r="J122" s="250"/>
      <c r="K122" s="250"/>
      <c r="L122" s="250"/>
      <c r="M122" s="250"/>
      <c r="N122" s="250"/>
      <c r="O122" s="250"/>
      <c r="P122" s="250"/>
      <c r="Q122" s="250"/>
      <c r="R122" s="295"/>
      <c r="S122" s="248"/>
      <c r="T122" s="54"/>
    </row>
    <row r="123" spans="2:20">
      <c r="B123" s="59">
        <v>1</v>
      </c>
      <c r="C123" s="60" t="s">
        <v>3</v>
      </c>
      <c r="D123" s="61"/>
      <c r="E123" s="61"/>
      <c r="F123" s="61"/>
      <c r="G123" s="61"/>
      <c r="H123" s="137" t="s">
        <v>29</v>
      </c>
      <c r="I123" s="214" t="s">
        <v>137</v>
      </c>
      <c r="J123" s="215" t="s">
        <v>137</v>
      </c>
      <c r="K123" s="215" t="s">
        <v>137</v>
      </c>
      <c r="L123" s="215" t="s">
        <v>137</v>
      </c>
      <c r="M123" s="215" t="s">
        <v>137</v>
      </c>
      <c r="N123" s="215" t="s">
        <v>137</v>
      </c>
      <c r="O123" s="215" t="s">
        <v>137</v>
      </c>
      <c r="P123" s="215" t="s">
        <v>137</v>
      </c>
      <c r="Q123" s="216" t="s">
        <v>137</v>
      </c>
      <c r="R123" s="295"/>
      <c r="S123" s="90"/>
      <c r="T123" s="63">
        <v>100</v>
      </c>
    </row>
    <row r="124" spans="2:20">
      <c r="B124" s="64">
        <f>+B123+1</f>
        <v>2</v>
      </c>
      <c r="C124" s="65" t="s">
        <v>3</v>
      </c>
      <c r="D124" s="66"/>
      <c r="E124" s="66"/>
      <c r="F124" s="143" t="s">
        <v>3</v>
      </c>
      <c r="G124" s="143"/>
      <c r="H124" s="138" t="s">
        <v>29</v>
      </c>
      <c r="I124" s="214" t="s">
        <v>138</v>
      </c>
      <c r="J124" s="215" t="s">
        <v>138</v>
      </c>
      <c r="K124" s="215" t="s">
        <v>138</v>
      </c>
      <c r="L124" s="215" t="s">
        <v>138</v>
      </c>
      <c r="M124" s="215" t="s">
        <v>138</v>
      </c>
      <c r="N124" s="215" t="s">
        <v>138</v>
      </c>
      <c r="O124" s="215" t="s">
        <v>138</v>
      </c>
      <c r="P124" s="215" t="s">
        <v>138</v>
      </c>
      <c r="Q124" s="216" t="s">
        <v>138</v>
      </c>
      <c r="R124" s="295"/>
      <c r="S124" s="91"/>
      <c r="T124" s="63">
        <v>100</v>
      </c>
    </row>
    <row r="125" spans="2:20">
      <c r="B125" s="64">
        <f>+B124+1</f>
        <v>3</v>
      </c>
      <c r="C125" s="65"/>
      <c r="D125" s="66"/>
      <c r="E125" s="66"/>
      <c r="F125" s="66"/>
      <c r="G125" s="143"/>
      <c r="H125" s="138" t="s">
        <v>29</v>
      </c>
      <c r="I125" s="214" t="s">
        <v>139</v>
      </c>
      <c r="J125" s="215" t="s">
        <v>139</v>
      </c>
      <c r="K125" s="215" t="s">
        <v>139</v>
      </c>
      <c r="L125" s="215" t="s">
        <v>139</v>
      </c>
      <c r="M125" s="215" t="s">
        <v>139</v>
      </c>
      <c r="N125" s="215" t="s">
        <v>139</v>
      </c>
      <c r="O125" s="215" t="s">
        <v>139</v>
      </c>
      <c r="P125" s="215" t="s">
        <v>139</v>
      </c>
      <c r="Q125" s="216" t="s">
        <v>139</v>
      </c>
      <c r="R125" s="295"/>
      <c r="S125" s="91"/>
      <c r="T125" s="63">
        <v>100</v>
      </c>
    </row>
    <row r="126" spans="2:20">
      <c r="B126" s="64">
        <f>+B125+1</f>
        <v>4</v>
      </c>
      <c r="C126" s="65"/>
      <c r="D126" s="66"/>
      <c r="E126" s="66"/>
      <c r="F126" s="66" t="s">
        <v>3</v>
      </c>
      <c r="G126" s="143"/>
      <c r="H126" s="138" t="s">
        <v>29</v>
      </c>
      <c r="I126" s="214" t="s">
        <v>140</v>
      </c>
      <c r="J126" s="215" t="s">
        <v>140</v>
      </c>
      <c r="K126" s="215" t="s">
        <v>140</v>
      </c>
      <c r="L126" s="215" t="s">
        <v>140</v>
      </c>
      <c r="M126" s="215" t="s">
        <v>140</v>
      </c>
      <c r="N126" s="215" t="s">
        <v>140</v>
      </c>
      <c r="O126" s="215" t="s">
        <v>140</v>
      </c>
      <c r="P126" s="215" t="s">
        <v>140</v>
      </c>
      <c r="Q126" s="216" t="s">
        <v>140</v>
      </c>
      <c r="R126" s="295"/>
      <c r="S126" s="91"/>
      <c r="T126" s="63"/>
    </row>
    <row r="127" spans="2:20" ht="13">
      <c r="B127" s="64">
        <f>+B126+1</f>
        <v>5</v>
      </c>
      <c r="C127" s="65" t="s">
        <v>3</v>
      </c>
      <c r="D127" s="66"/>
      <c r="E127" s="66"/>
      <c r="F127" s="66"/>
      <c r="G127" s="143"/>
      <c r="H127" s="67" t="s">
        <v>29</v>
      </c>
      <c r="I127" s="307" t="s">
        <v>141</v>
      </c>
      <c r="J127" s="308" t="s">
        <v>142</v>
      </c>
      <c r="K127" s="308" t="s">
        <v>142</v>
      </c>
      <c r="L127" s="308" t="s">
        <v>142</v>
      </c>
      <c r="M127" s="308" t="s">
        <v>142</v>
      </c>
      <c r="N127" s="308" t="s">
        <v>142</v>
      </c>
      <c r="O127" s="308" t="s">
        <v>142</v>
      </c>
      <c r="P127" s="308" t="s">
        <v>142</v>
      </c>
      <c r="Q127" s="309" t="s">
        <v>142</v>
      </c>
      <c r="R127" s="295"/>
      <c r="S127" s="91"/>
      <c r="T127" s="63"/>
    </row>
    <row r="128" spans="2:20" ht="13">
      <c r="B128" s="64">
        <f>+B127+1</f>
        <v>6</v>
      </c>
      <c r="C128" s="65" t="s">
        <v>3</v>
      </c>
      <c r="D128" s="66"/>
      <c r="E128" s="66"/>
      <c r="F128" s="66" t="s">
        <v>3</v>
      </c>
      <c r="G128" s="66"/>
      <c r="H128" s="138" t="s">
        <v>29</v>
      </c>
      <c r="I128" s="310" t="s">
        <v>143</v>
      </c>
      <c r="J128" s="215" t="s">
        <v>144</v>
      </c>
      <c r="K128" s="215" t="s">
        <v>144</v>
      </c>
      <c r="L128" s="215" t="s">
        <v>144</v>
      </c>
      <c r="M128" s="215" t="s">
        <v>144</v>
      </c>
      <c r="N128" s="215" t="s">
        <v>144</v>
      </c>
      <c r="O128" s="215" t="s">
        <v>144</v>
      </c>
      <c r="P128" s="215" t="s">
        <v>144</v>
      </c>
      <c r="Q128" s="216" t="s">
        <v>144</v>
      </c>
      <c r="R128" s="295"/>
      <c r="S128" s="91"/>
      <c r="T128" s="63"/>
    </row>
    <row r="129" spans="2:20">
      <c r="B129" s="64" t="s">
        <v>3</v>
      </c>
      <c r="C129" s="65"/>
      <c r="D129" s="66"/>
      <c r="E129" s="66"/>
      <c r="F129" s="66"/>
      <c r="G129" s="66"/>
      <c r="H129" s="67"/>
      <c r="I129" s="254"/>
      <c r="J129" s="254"/>
      <c r="K129" s="254"/>
      <c r="L129" s="254"/>
      <c r="M129" s="254"/>
      <c r="N129" s="254"/>
      <c r="O129" s="254"/>
      <c r="P129" s="254"/>
      <c r="Q129" s="254"/>
      <c r="R129" s="295"/>
      <c r="S129" s="91"/>
      <c r="T129" s="63"/>
    </row>
    <row r="130" spans="2:20">
      <c r="B130" s="64"/>
      <c r="C130" s="65"/>
      <c r="D130" s="66"/>
      <c r="E130" s="66"/>
      <c r="F130" s="66"/>
      <c r="G130" s="66"/>
      <c r="H130" s="67"/>
      <c r="I130" s="254"/>
      <c r="J130" s="254"/>
      <c r="K130" s="254"/>
      <c r="L130" s="254"/>
      <c r="M130" s="254"/>
      <c r="N130" s="254"/>
      <c r="O130" s="254"/>
      <c r="P130" s="254"/>
      <c r="Q130" s="254"/>
      <c r="R130" s="295"/>
      <c r="S130" s="91"/>
      <c r="T130" s="63"/>
    </row>
    <row r="131" spans="2:20">
      <c r="B131" s="64"/>
      <c r="C131" s="65"/>
      <c r="D131" s="66"/>
      <c r="E131" s="66"/>
      <c r="F131" s="66"/>
      <c r="G131" s="66"/>
      <c r="H131" s="67"/>
      <c r="I131" s="254"/>
      <c r="J131" s="254"/>
      <c r="K131" s="254"/>
      <c r="L131" s="254"/>
      <c r="M131" s="254"/>
      <c r="N131" s="254"/>
      <c r="O131" s="254"/>
      <c r="P131" s="254"/>
      <c r="Q131" s="254"/>
      <c r="R131" s="295"/>
      <c r="S131" s="91"/>
      <c r="T131" s="63"/>
    </row>
    <row r="132" spans="2:20" ht="13" thickBot="1">
      <c r="B132" s="69"/>
      <c r="C132" s="70"/>
      <c r="D132" s="71"/>
      <c r="E132" s="71"/>
      <c r="F132" s="71"/>
      <c r="G132" s="71"/>
      <c r="H132" s="72"/>
      <c r="I132" s="272"/>
      <c r="J132" s="272"/>
      <c r="K132" s="272"/>
      <c r="L132" s="254"/>
      <c r="M132" s="254"/>
      <c r="N132" s="254"/>
      <c r="O132" s="254"/>
      <c r="P132" s="254"/>
      <c r="Q132" s="254"/>
      <c r="R132" s="296"/>
      <c r="S132" s="91"/>
      <c r="T132" s="63"/>
    </row>
    <row r="133" spans="2:20" ht="13" thickBot="1">
      <c r="B133" s="73" t="s">
        <v>74</v>
      </c>
      <c r="C133" s="74">
        <f t="shared" ref="C133:H133" si="9">COUNTIF(C123:C132,"x")</f>
        <v>0</v>
      </c>
      <c r="D133" s="74">
        <f t="shared" si="9"/>
        <v>0</v>
      </c>
      <c r="E133" s="74">
        <f t="shared" si="9"/>
        <v>0</v>
      </c>
      <c r="F133" s="74">
        <f t="shared" si="9"/>
        <v>0</v>
      </c>
      <c r="G133" s="74">
        <f t="shared" si="9"/>
        <v>0</v>
      </c>
      <c r="H133" s="98">
        <f t="shared" si="9"/>
        <v>6</v>
      </c>
      <c r="I133" s="75"/>
      <c r="J133" s="75"/>
      <c r="K133" s="75"/>
      <c r="L133" s="75"/>
      <c r="M133" s="75"/>
      <c r="N133" s="75"/>
      <c r="O133" s="75"/>
    </row>
    <row r="134" spans="2:20" ht="13" thickBot="1">
      <c r="B134" s="76" t="s">
        <v>74</v>
      </c>
      <c r="C134" s="219">
        <f>+((0*C133)+(0.2*D133)+(0.4*E133)+(0.6*F133)+(0.8*G133)+(1*H133))/MAX(B123:B132)</f>
        <v>1</v>
      </c>
      <c r="D134" s="220"/>
      <c r="E134" s="220"/>
      <c r="F134" s="220"/>
      <c r="G134" s="220"/>
      <c r="H134" s="221"/>
    </row>
    <row r="135" spans="2:20" ht="16.5" customHeight="1" thickBot="1">
      <c r="B135" s="230" t="s">
        <v>145</v>
      </c>
      <c r="C135" s="231"/>
      <c r="D135" s="231"/>
      <c r="E135" s="231"/>
      <c r="F135" s="231"/>
      <c r="G135" s="231"/>
      <c r="H135" s="231"/>
      <c r="I135" s="232" t="str">
        <f>+IF(C134&gt;=$Q$7, "TERPENUHI", "TIDAK TERPENUHI")</f>
        <v>TERPENUHI</v>
      </c>
      <c r="J135" s="232"/>
      <c r="K135" s="233"/>
    </row>
    <row r="137" spans="2:20" ht="13" thickBot="1"/>
    <row r="138" spans="2:20" ht="16.5" customHeight="1" thickBot="1">
      <c r="C138" s="255" t="s">
        <v>64</v>
      </c>
      <c r="D138" s="256"/>
      <c r="E138" s="256"/>
      <c r="F138" s="256"/>
      <c r="G138" s="256"/>
      <c r="H138" s="256"/>
      <c r="I138" s="257"/>
      <c r="J138" s="78" t="s">
        <v>146</v>
      </c>
      <c r="K138" s="78"/>
      <c r="L138" s="53"/>
      <c r="M138" s="53"/>
      <c r="N138" s="53"/>
      <c r="O138" s="53"/>
      <c r="P138" s="53"/>
      <c r="Q138" s="53"/>
      <c r="R138" s="294" t="s">
        <v>147</v>
      </c>
      <c r="S138" s="246" t="s">
        <v>147</v>
      </c>
      <c r="T138" s="54"/>
    </row>
    <row r="139" spans="2:20" ht="13.5" customHeight="1" thickBot="1">
      <c r="C139" s="304" t="s">
        <v>111</v>
      </c>
      <c r="D139" s="305"/>
      <c r="E139" s="305"/>
      <c r="F139" s="305"/>
      <c r="G139" s="305"/>
      <c r="H139" s="305"/>
      <c r="I139" s="305"/>
      <c r="J139" s="305"/>
      <c r="K139" s="306"/>
      <c r="L139" s="303" t="s">
        <v>3</v>
      </c>
      <c r="M139" s="303"/>
      <c r="N139" s="303"/>
      <c r="O139" s="303"/>
      <c r="P139" s="303"/>
      <c r="Q139" s="303"/>
      <c r="R139" s="295"/>
      <c r="S139" s="247"/>
      <c r="T139" s="54"/>
    </row>
    <row r="140" spans="2:20" ht="13.5" customHeight="1" thickBot="1">
      <c r="B140" s="55" t="s">
        <v>68</v>
      </c>
      <c r="C140" s="79">
        <v>0</v>
      </c>
      <c r="D140" s="80">
        <v>1</v>
      </c>
      <c r="E140" s="80">
        <v>2</v>
      </c>
      <c r="F140" s="80">
        <v>3</v>
      </c>
      <c r="G140" s="80">
        <v>4</v>
      </c>
      <c r="H140" s="81">
        <v>5</v>
      </c>
      <c r="I140" s="249" t="s">
        <v>69</v>
      </c>
      <c r="J140" s="250"/>
      <c r="K140" s="250"/>
      <c r="L140" s="250"/>
      <c r="M140" s="250"/>
      <c r="N140" s="250"/>
      <c r="O140" s="250"/>
      <c r="P140" s="250"/>
      <c r="Q140" s="250"/>
      <c r="R140" s="295"/>
      <c r="S140" s="248"/>
      <c r="T140" s="54"/>
    </row>
    <row r="141" spans="2:20">
      <c r="B141" s="59">
        <v>1</v>
      </c>
      <c r="C141" s="60"/>
      <c r="D141" s="61"/>
      <c r="E141" s="61"/>
      <c r="F141" s="61"/>
      <c r="G141" s="144"/>
      <c r="H141" s="62" t="s">
        <v>29</v>
      </c>
      <c r="I141" s="311" t="s">
        <v>148</v>
      </c>
      <c r="J141" s="312" t="s">
        <v>148</v>
      </c>
      <c r="K141" s="312" t="s">
        <v>148</v>
      </c>
      <c r="L141" s="312" t="s">
        <v>148</v>
      </c>
      <c r="M141" s="312" t="s">
        <v>148</v>
      </c>
      <c r="N141" s="312" t="s">
        <v>148</v>
      </c>
      <c r="O141" s="312" t="s">
        <v>148</v>
      </c>
      <c r="P141" s="312" t="s">
        <v>148</v>
      </c>
      <c r="Q141" s="313" t="s">
        <v>148</v>
      </c>
      <c r="R141" s="295"/>
      <c r="S141" s="90"/>
      <c r="T141" s="63">
        <v>100</v>
      </c>
    </row>
    <row r="142" spans="2:20">
      <c r="B142" s="64">
        <f t="shared" ref="B142:B151" si="10">+B141+1</f>
        <v>2</v>
      </c>
      <c r="C142" s="65"/>
      <c r="D142" s="66"/>
      <c r="E142" s="66"/>
      <c r="F142" s="66"/>
      <c r="G142" s="143"/>
      <c r="H142" s="67" t="s">
        <v>29</v>
      </c>
      <c r="I142" s="311" t="s">
        <v>149</v>
      </c>
      <c r="J142" s="312" t="s">
        <v>149</v>
      </c>
      <c r="K142" s="312" t="s">
        <v>149</v>
      </c>
      <c r="L142" s="312" t="s">
        <v>149</v>
      </c>
      <c r="M142" s="312" t="s">
        <v>149</v>
      </c>
      <c r="N142" s="312" t="s">
        <v>149</v>
      </c>
      <c r="O142" s="312" t="s">
        <v>149</v>
      </c>
      <c r="P142" s="312" t="s">
        <v>149</v>
      </c>
      <c r="Q142" s="313" t="s">
        <v>149</v>
      </c>
      <c r="R142" s="295"/>
      <c r="S142" s="91"/>
      <c r="T142" s="63">
        <v>100</v>
      </c>
    </row>
    <row r="143" spans="2:20">
      <c r="B143" s="64">
        <f t="shared" si="10"/>
        <v>3</v>
      </c>
      <c r="C143" s="65"/>
      <c r="D143" s="66"/>
      <c r="E143" s="66"/>
      <c r="F143" s="66"/>
      <c r="G143" s="143"/>
      <c r="H143" s="67" t="s">
        <v>29</v>
      </c>
      <c r="I143" s="311" t="s">
        <v>150</v>
      </c>
      <c r="J143" s="312" t="s">
        <v>150</v>
      </c>
      <c r="K143" s="312" t="s">
        <v>150</v>
      </c>
      <c r="L143" s="312" t="s">
        <v>150</v>
      </c>
      <c r="M143" s="312" t="s">
        <v>150</v>
      </c>
      <c r="N143" s="312" t="s">
        <v>150</v>
      </c>
      <c r="O143" s="312" t="s">
        <v>150</v>
      </c>
      <c r="P143" s="312" t="s">
        <v>150</v>
      </c>
      <c r="Q143" s="313" t="s">
        <v>150</v>
      </c>
      <c r="R143" s="295"/>
      <c r="S143" s="91"/>
      <c r="T143" s="63">
        <v>100</v>
      </c>
    </row>
    <row r="144" spans="2:20">
      <c r="B144" s="64">
        <f t="shared" si="10"/>
        <v>4</v>
      </c>
      <c r="C144" s="65"/>
      <c r="D144" s="66"/>
      <c r="E144" s="66"/>
      <c r="F144" s="66"/>
      <c r="G144" s="143"/>
      <c r="H144" s="67" t="s">
        <v>29</v>
      </c>
      <c r="I144" s="311" t="s">
        <v>151</v>
      </c>
      <c r="J144" s="312" t="s">
        <v>151</v>
      </c>
      <c r="K144" s="312" t="s">
        <v>151</v>
      </c>
      <c r="L144" s="312" t="s">
        <v>151</v>
      </c>
      <c r="M144" s="312" t="s">
        <v>151</v>
      </c>
      <c r="N144" s="312" t="s">
        <v>151</v>
      </c>
      <c r="O144" s="312" t="s">
        <v>151</v>
      </c>
      <c r="P144" s="312" t="s">
        <v>151</v>
      </c>
      <c r="Q144" s="313" t="s">
        <v>151</v>
      </c>
      <c r="R144" s="295"/>
      <c r="S144" s="91"/>
      <c r="T144" s="63"/>
    </row>
    <row r="145" spans="2:20">
      <c r="B145" s="64">
        <f t="shared" si="10"/>
        <v>5</v>
      </c>
      <c r="C145" s="65"/>
      <c r="D145" s="66"/>
      <c r="E145" s="66"/>
      <c r="F145" s="66"/>
      <c r="G145" s="143"/>
      <c r="H145" s="67" t="s">
        <v>29</v>
      </c>
      <c r="I145" s="311" t="s">
        <v>152</v>
      </c>
      <c r="J145" s="312" t="s">
        <v>152</v>
      </c>
      <c r="K145" s="312" t="s">
        <v>152</v>
      </c>
      <c r="L145" s="312" t="s">
        <v>152</v>
      </c>
      <c r="M145" s="312" t="s">
        <v>152</v>
      </c>
      <c r="N145" s="312" t="s">
        <v>152</v>
      </c>
      <c r="O145" s="312" t="s">
        <v>152</v>
      </c>
      <c r="P145" s="312" t="s">
        <v>152</v>
      </c>
      <c r="Q145" s="313" t="s">
        <v>152</v>
      </c>
      <c r="R145" s="295"/>
      <c r="S145" s="91"/>
      <c r="T145" s="63"/>
    </row>
    <row r="146" spans="2:20" ht="14.5">
      <c r="B146" s="64">
        <f t="shared" si="10"/>
        <v>6</v>
      </c>
      <c r="C146" s="65"/>
      <c r="D146" s="66"/>
      <c r="E146" s="66"/>
      <c r="F146" s="66"/>
      <c r="G146" s="143"/>
      <c r="H146" s="67" t="s">
        <v>29</v>
      </c>
      <c r="I146" s="310" t="s">
        <v>153</v>
      </c>
      <c r="J146" s="312" t="s">
        <v>153</v>
      </c>
      <c r="K146" s="312" t="s">
        <v>153</v>
      </c>
      <c r="L146" s="312" t="s">
        <v>153</v>
      </c>
      <c r="M146" s="312" t="s">
        <v>153</v>
      </c>
      <c r="N146" s="312" t="s">
        <v>153</v>
      </c>
      <c r="O146" s="312" t="s">
        <v>153</v>
      </c>
      <c r="P146" s="312" t="s">
        <v>153</v>
      </c>
      <c r="Q146" s="313" t="s">
        <v>153</v>
      </c>
      <c r="R146" s="295"/>
      <c r="S146" s="91"/>
      <c r="T146" s="63"/>
    </row>
    <row r="147" spans="2:20">
      <c r="B147" s="64">
        <f t="shared" si="10"/>
        <v>7</v>
      </c>
      <c r="C147" s="65"/>
      <c r="D147" s="66"/>
      <c r="E147" s="66"/>
      <c r="F147" s="66"/>
      <c r="G147" s="143"/>
      <c r="H147" s="67" t="s">
        <v>29</v>
      </c>
      <c r="I147" s="311" t="s">
        <v>154</v>
      </c>
      <c r="J147" s="312" t="s">
        <v>154</v>
      </c>
      <c r="K147" s="312" t="s">
        <v>154</v>
      </c>
      <c r="L147" s="312" t="s">
        <v>154</v>
      </c>
      <c r="M147" s="312" t="s">
        <v>154</v>
      </c>
      <c r="N147" s="312" t="s">
        <v>154</v>
      </c>
      <c r="O147" s="312" t="s">
        <v>154</v>
      </c>
      <c r="P147" s="312" t="s">
        <v>154</v>
      </c>
      <c r="Q147" s="313" t="s">
        <v>154</v>
      </c>
      <c r="R147" s="295"/>
      <c r="S147" s="91"/>
      <c r="T147" s="63"/>
    </row>
    <row r="148" spans="2:20" ht="14">
      <c r="B148" s="64">
        <f t="shared" si="10"/>
        <v>8</v>
      </c>
      <c r="C148" s="65"/>
      <c r="D148" s="66"/>
      <c r="E148" s="66"/>
      <c r="F148" s="66"/>
      <c r="G148" s="143"/>
      <c r="H148" s="67" t="s">
        <v>29</v>
      </c>
      <c r="I148" s="311" t="s">
        <v>155</v>
      </c>
      <c r="J148" s="312" t="s">
        <v>155</v>
      </c>
      <c r="K148" s="312" t="s">
        <v>155</v>
      </c>
      <c r="L148" s="312" t="s">
        <v>155</v>
      </c>
      <c r="M148" s="312" t="s">
        <v>155</v>
      </c>
      <c r="N148" s="312" t="s">
        <v>155</v>
      </c>
      <c r="O148" s="312" t="s">
        <v>155</v>
      </c>
      <c r="P148" s="312" t="s">
        <v>155</v>
      </c>
      <c r="Q148" s="313" t="s">
        <v>155</v>
      </c>
      <c r="R148" s="295"/>
      <c r="S148" s="91"/>
      <c r="T148" s="63"/>
    </row>
    <row r="149" spans="2:20">
      <c r="B149" s="64">
        <f t="shared" si="10"/>
        <v>9</v>
      </c>
      <c r="C149" s="65"/>
      <c r="D149" s="66"/>
      <c r="E149" s="66"/>
      <c r="F149" s="66"/>
      <c r="G149" s="66"/>
      <c r="H149" s="138" t="s">
        <v>29</v>
      </c>
      <c r="I149" s="311" t="s">
        <v>156</v>
      </c>
      <c r="J149" s="312" t="s">
        <v>156</v>
      </c>
      <c r="K149" s="312" t="s">
        <v>156</v>
      </c>
      <c r="L149" s="312" t="s">
        <v>156</v>
      </c>
      <c r="M149" s="312" t="s">
        <v>156</v>
      </c>
      <c r="N149" s="312" t="s">
        <v>156</v>
      </c>
      <c r="O149" s="312" t="s">
        <v>156</v>
      </c>
      <c r="P149" s="312" t="s">
        <v>156</v>
      </c>
      <c r="Q149" s="313" t="s">
        <v>156</v>
      </c>
      <c r="R149" s="295"/>
      <c r="S149" s="91"/>
      <c r="T149" s="63"/>
    </row>
    <row r="150" spans="2:20">
      <c r="B150" s="64">
        <f t="shared" si="10"/>
        <v>10</v>
      </c>
      <c r="C150" s="65"/>
      <c r="D150" s="66"/>
      <c r="E150" s="66"/>
      <c r="F150" s="66"/>
      <c r="G150" s="66"/>
      <c r="H150" s="138" t="s">
        <v>29</v>
      </c>
      <c r="I150" s="311" t="s">
        <v>157</v>
      </c>
      <c r="J150" s="312" t="s">
        <v>157</v>
      </c>
      <c r="K150" s="312" t="s">
        <v>157</v>
      </c>
      <c r="L150" s="312" t="s">
        <v>157</v>
      </c>
      <c r="M150" s="312" t="s">
        <v>157</v>
      </c>
      <c r="N150" s="312" t="s">
        <v>157</v>
      </c>
      <c r="O150" s="312" t="s">
        <v>157</v>
      </c>
      <c r="P150" s="312" t="s">
        <v>157</v>
      </c>
      <c r="Q150" s="313" t="s">
        <v>157</v>
      </c>
      <c r="R150" s="295"/>
      <c r="S150" s="91"/>
      <c r="T150" s="63"/>
    </row>
    <row r="151" spans="2:20" ht="14.5">
      <c r="B151" s="64">
        <f t="shared" si="10"/>
        <v>11</v>
      </c>
      <c r="C151" s="65"/>
      <c r="D151" s="66"/>
      <c r="E151" s="66"/>
      <c r="F151" s="66"/>
      <c r="G151" s="66"/>
      <c r="H151" s="67" t="s">
        <v>29</v>
      </c>
      <c r="I151" s="311" t="s">
        <v>158</v>
      </c>
      <c r="J151" s="312" t="s">
        <v>158</v>
      </c>
      <c r="K151" s="312" t="s">
        <v>158</v>
      </c>
      <c r="L151" s="312" t="s">
        <v>158</v>
      </c>
      <c r="M151" s="312" t="s">
        <v>158</v>
      </c>
      <c r="N151" s="312" t="s">
        <v>158</v>
      </c>
      <c r="O151" s="312" t="s">
        <v>158</v>
      </c>
      <c r="P151" s="312" t="s">
        <v>158</v>
      </c>
      <c r="Q151" s="313" t="s">
        <v>158</v>
      </c>
      <c r="R151" s="295"/>
      <c r="S151" s="91"/>
      <c r="T151" s="63"/>
    </row>
    <row r="152" spans="2:20">
      <c r="B152" s="64"/>
      <c r="C152" s="65"/>
      <c r="D152" s="66"/>
      <c r="E152" s="66"/>
      <c r="F152" s="66"/>
      <c r="G152" s="66"/>
      <c r="H152" s="67"/>
      <c r="I152" s="314"/>
      <c r="J152" s="314"/>
      <c r="K152" s="314"/>
      <c r="L152" s="314"/>
      <c r="M152" s="314"/>
      <c r="N152" s="314"/>
      <c r="O152" s="314"/>
      <c r="P152" s="314"/>
      <c r="Q152" s="314"/>
      <c r="R152" s="295"/>
      <c r="S152" s="91"/>
      <c r="T152" s="63"/>
    </row>
    <row r="153" spans="2:20">
      <c r="B153" s="64"/>
      <c r="C153" s="65"/>
      <c r="D153" s="66"/>
      <c r="E153" s="66"/>
      <c r="F153" s="66"/>
      <c r="G153" s="66"/>
      <c r="H153" s="67" t="s">
        <v>3</v>
      </c>
      <c r="I153" s="314"/>
      <c r="J153" s="314"/>
      <c r="K153" s="314"/>
      <c r="L153" s="314"/>
      <c r="M153" s="314"/>
      <c r="N153" s="314"/>
      <c r="O153" s="314"/>
      <c r="P153" s="314"/>
      <c r="Q153" s="314"/>
      <c r="R153" s="295"/>
      <c r="S153" s="91"/>
      <c r="T153" s="63"/>
    </row>
    <row r="154" spans="2:20">
      <c r="B154" s="64"/>
      <c r="C154" s="65"/>
      <c r="D154" s="66"/>
      <c r="E154" s="66"/>
      <c r="F154" s="66"/>
      <c r="G154" s="66"/>
      <c r="H154" s="67"/>
      <c r="I154" s="314"/>
      <c r="J154" s="314"/>
      <c r="K154" s="314"/>
      <c r="L154" s="314"/>
      <c r="M154" s="314"/>
      <c r="N154" s="314"/>
      <c r="O154" s="314"/>
      <c r="P154" s="314"/>
      <c r="Q154" s="314"/>
      <c r="R154" s="295"/>
      <c r="S154" s="91"/>
      <c r="T154" s="63"/>
    </row>
    <row r="155" spans="2:20">
      <c r="B155" s="64"/>
      <c r="C155" s="65"/>
      <c r="D155" s="66"/>
      <c r="E155" s="66"/>
      <c r="F155" s="66"/>
      <c r="G155" s="66"/>
      <c r="H155" s="67"/>
      <c r="I155" s="254"/>
      <c r="J155" s="254"/>
      <c r="K155" s="254"/>
      <c r="L155" s="254"/>
      <c r="M155" s="254"/>
      <c r="N155" s="254"/>
      <c r="O155" s="254"/>
      <c r="P155" s="254"/>
      <c r="Q155" s="254"/>
      <c r="R155" s="295"/>
      <c r="S155" s="91"/>
      <c r="T155" s="63"/>
    </row>
    <row r="156" spans="2:20" ht="13" thickBot="1">
      <c r="B156" s="69"/>
      <c r="C156" s="70"/>
      <c r="D156" s="71"/>
      <c r="E156" s="71"/>
      <c r="F156" s="71"/>
      <c r="G156" s="71"/>
      <c r="H156" s="72"/>
      <c r="I156" s="272"/>
      <c r="J156" s="272"/>
      <c r="K156" s="272"/>
      <c r="L156" s="254"/>
      <c r="M156" s="254"/>
      <c r="N156" s="254"/>
      <c r="O156" s="254"/>
      <c r="P156" s="254"/>
      <c r="Q156" s="254"/>
      <c r="R156" s="296"/>
      <c r="S156" s="91"/>
      <c r="T156" s="63"/>
    </row>
    <row r="157" spans="2:20" ht="13" thickBot="1">
      <c r="B157" s="73" t="s">
        <v>74</v>
      </c>
      <c r="C157" s="74">
        <f t="shared" ref="C157:H157" si="11">COUNTIF(C141:C156,"x")</f>
        <v>0</v>
      </c>
      <c r="D157" s="74">
        <f t="shared" si="11"/>
        <v>0</v>
      </c>
      <c r="E157" s="74">
        <f t="shared" si="11"/>
        <v>0</v>
      </c>
      <c r="F157" s="74">
        <f t="shared" si="11"/>
        <v>0</v>
      </c>
      <c r="G157" s="74">
        <f t="shared" si="11"/>
        <v>0</v>
      </c>
      <c r="H157" s="98">
        <f t="shared" si="11"/>
        <v>11</v>
      </c>
      <c r="I157" s="75"/>
      <c r="J157" s="75"/>
      <c r="K157" s="75"/>
      <c r="L157" s="75"/>
      <c r="M157" s="75"/>
      <c r="N157" s="75"/>
      <c r="O157" s="75"/>
    </row>
    <row r="158" spans="2:20" ht="13" thickBot="1">
      <c r="B158" s="76" t="s">
        <v>74</v>
      </c>
      <c r="C158" s="219">
        <f>+((0*C157)+(0.2*D157)+(0.4*E157)+(0.6*F157)+(0.8*G157)+(1*H157))/MAX(B141:B156)</f>
        <v>1</v>
      </c>
      <c r="D158" s="220"/>
      <c r="E158" s="220"/>
      <c r="F158" s="220"/>
      <c r="G158" s="220"/>
      <c r="H158" s="221"/>
    </row>
    <row r="159" spans="2:20" ht="16.5" customHeight="1" thickBot="1">
      <c r="B159" s="230" t="s">
        <v>159</v>
      </c>
      <c r="C159" s="231"/>
      <c r="D159" s="231"/>
      <c r="E159" s="231"/>
      <c r="F159" s="231"/>
      <c r="G159" s="231"/>
      <c r="H159" s="231"/>
      <c r="I159" s="232" t="str">
        <f>+IF(C158&gt;=$Q$7, "TERPENUHI", "TIDAK TERPENUHI")</f>
        <v>TERPENUHI</v>
      </c>
      <c r="J159" s="232"/>
      <c r="K159" s="233"/>
    </row>
    <row r="161" spans="2:20" ht="13" thickBot="1"/>
    <row r="162" spans="2:20" ht="16.5" customHeight="1" thickBot="1">
      <c r="C162" s="255" t="s">
        <v>64</v>
      </c>
      <c r="D162" s="256"/>
      <c r="E162" s="256"/>
      <c r="F162" s="256"/>
      <c r="G162" s="256"/>
      <c r="H162" s="256"/>
      <c r="I162" s="257"/>
      <c r="J162" s="78" t="s">
        <v>160</v>
      </c>
      <c r="K162" s="78"/>
      <c r="L162" s="53"/>
      <c r="M162" s="53"/>
      <c r="N162" s="53"/>
      <c r="O162" s="53"/>
      <c r="P162" s="53"/>
      <c r="Q162" s="53"/>
      <c r="R162" s="294" t="s">
        <v>161</v>
      </c>
      <c r="S162" s="246" t="s">
        <v>161</v>
      </c>
      <c r="T162" s="54"/>
    </row>
    <row r="163" spans="2:20" ht="13.5" customHeight="1" thickBot="1">
      <c r="C163" s="304" t="s">
        <v>111</v>
      </c>
      <c r="D163" s="305"/>
      <c r="E163" s="305"/>
      <c r="F163" s="305"/>
      <c r="G163" s="305"/>
      <c r="H163" s="305"/>
      <c r="I163" s="305"/>
      <c r="J163" s="305"/>
      <c r="K163" s="306"/>
      <c r="L163" s="303" t="s">
        <v>3</v>
      </c>
      <c r="M163" s="303"/>
      <c r="N163" s="303"/>
      <c r="O163" s="303"/>
      <c r="P163" s="303"/>
      <c r="Q163" s="303"/>
      <c r="R163" s="295"/>
      <c r="S163" s="247"/>
      <c r="T163" s="54"/>
    </row>
    <row r="164" spans="2:20" ht="13.5" customHeight="1" thickBot="1">
      <c r="B164" s="55" t="s">
        <v>68</v>
      </c>
      <c r="C164" s="79">
        <v>0</v>
      </c>
      <c r="D164" s="80">
        <v>1</v>
      </c>
      <c r="E164" s="80">
        <v>2</v>
      </c>
      <c r="F164" s="80">
        <v>3</v>
      </c>
      <c r="G164" s="80">
        <v>4</v>
      </c>
      <c r="H164" s="81">
        <v>5</v>
      </c>
      <c r="I164" s="249" t="s">
        <v>69</v>
      </c>
      <c r="J164" s="250"/>
      <c r="K164" s="250"/>
      <c r="L164" s="250"/>
      <c r="M164" s="250"/>
      <c r="N164" s="250"/>
      <c r="O164" s="250"/>
      <c r="P164" s="250"/>
      <c r="Q164" s="250"/>
      <c r="R164" s="295"/>
      <c r="S164" s="248"/>
      <c r="T164" s="54"/>
    </row>
    <row r="165" spans="2:20">
      <c r="B165" s="59">
        <v>1</v>
      </c>
      <c r="C165" s="60"/>
      <c r="D165" s="61"/>
      <c r="E165" s="61"/>
      <c r="F165" s="61"/>
      <c r="G165" s="61"/>
      <c r="H165" s="137" t="s">
        <v>29</v>
      </c>
      <c r="I165" s="214" t="s">
        <v>162</v>
      </c>
      <c r="J165" s="215" t="s">
        <v>162</v>
      </c>
      <c r="K165" s="215" t="s">
        <v>162</v>
      </c>
      <c r="L165" s="215" t="s">
        <v>162</v>
      </c>
      <c r="M165" s="215" t="s">
        <v>162</v>
      </c>
      <c r="N165" s="215" t="s">
        <v>162</v>
      </c>
      <c r="O165" s="215" t="s">
        <v>162</v>
      </c>
      <c r="P165" s="215" t="s">
        <v>162</v>
      </c>
      <c r="Q165" s="216" t="s">
        <v>162</v>
      </c>
      <c r="R165" s="295"/>
      <c r="S165" s="90"/>
      <c r="T165" s="63">
        <v>100</v>
      </c>
    </row>
    <row r="166" spans="2:20">
      <c r="B166" s="64">
        <f t="shared" ref="B166:B173" si="12">+B165+1</f>
        <v>2</v>
      </c>
      <c r="C166" s="65"/>
      <c r="D166" s="66"/>
      <c r="E166" s="66"/>
      <c r="F166" s="66"/>
      <c r="G166" s="66"/>
      <c r="H166" s="138" t="s">
        <v>29</v>
      </c>
      <c r="I166" s="214" t="s">
        <v>163</v>
      </c>
      <c r="J166" s="215" t="s">
        <v>164</v>
      </c>
      <c r="K166" s="215" t="s">
        <v>164</v>
      </c>
      <c r="L166" s="215" t="s">
        <v>164</v>
      </c>
      <c r="M166" s="215" t="s">
        <v>164</v>
      </c>
      <c r="N166" s="215" t="s">
        <v>164</v>
      </c>
      <c r="O166" s="215" t="s">
        <v>164</v>
      </c>
      <c r="P166" s="215" t="s">
        <v>164</v>
      </c>
      <c r="Q166" s="216" t="s">
        <v>164</v>
      </c>
      <c r="R166" s="295"/>
      <c r="S166" s="91"/>
      <c r="T166" s="63">
        <v>100</v>
      </c>
    </row>
    <row r="167" spans="2:20">
      <c r="B167" s="64">
        <f t="shared" si="12"/>
        <v>3</v>
      </c>
      <c r="C167" s="65"/>
      <c r="D167" s="66"/>
      <c r="E167" s="66"/>
      <c r="F167" s="66"/>
      <c r="G167" s="66"/>
      <c r="H167" s="138" t="s">
        <v>29</v>
      </c>
      <c r="I167" s="214" t="s">
        <v>165</v>
      </c>
      <c r="J167" s="215" t="s">
        <v>165</v>
      </c>
      <c r="K167" s="215" t="s">
        <v>165</v>
      </c>
      <c r="L167" s="215" t="s">
        <v>165</v>
      </c>
      <c r="M167" s="215" t="s">
        <v>165</v>
      </c>
      <c r="N167" s="215" t="s">
        <v>165</v>
      </c>
      <c r="O167" s="215" t="s">
        <v>165</v>
      </c>
      <c r="P167" s="215" t="s">
        <v>165</v>
      </c>
      <c r="Q167" s="216" t="s">
        <v>165</v>
      </c>
      <c r="R167" s="295"/>
      <c r="S167" s="91"/>
      <c r="T167" s="63">
        <v>100</v>
      </c>
    </row>
    <row r="168" spans="2:20" ht="14.5">
      <c r="B168" s="64">
        <f t="shared" si="12"/>
        <v>4</v>
      </c>
      <c r="C168" s="65"/>
      <c r="D168" s="66"/>
      <c r="E168" s="66"/>
      <c r="F168" s="66"/>
      <c r="G168" s="66"/>
      <c r="H168" s="138" t="s">
        <v>29</v>
      </c>
      <c r="I168" s="214" t="s">
        <v>166</v>
      </c>
      <c r="J168" s="215" t="s">
        <v>166</v>
      </c>
      <c r="K168" s="215" t="s">
        <v>166</v>
      </c>
      <c r="L168" s="215" t="s">
        <v>166</v>
      </c>
      <c r="M168" s="215" t="s">
        <v>166</v>
      </c>
      <c r="N168" s="215" t="s">
        <v>166</v>
      </c>
      <c r="O168" s="215" t="s">
        <v>166</v>
      </c>
      <c r="P168" s="215" t="s">
        <v>166</v>
      </c>
      <c r="Q168" s="216" t="s">
        <v>166</v>
      </c>
      <c r="R168" s="295"/>
      <c r="S168" s="91"/>
      <c r="T168" s="63"/>
    </row>
    <row r="169" spans="2:20">
      <c r="B169" s="64">
        <f t="shared" si="12"/>
        <v>5</v>
      </c>
      <c r="C169" s="65"/>
      <c r="D169" s="66"/>
      <c r="E169" s="66"/>
      <c r="F169" s="66"/>
      <c r="G169" s="66"/>
      <c r="H169" s="138" t="s">
        <v>29</v>
      </c>
      <c r="I169" s="214" t="s">
        <v>167</v>
      </c>
      <c r="J169" s="215" t="s">
        <v>167</v>
      </c>
      <c r="K169" s="215" t="s">
        <v>167</v>
      </c>
      <c r="L169" s="215" t="s">
        <v>167</v>
      </c>
      <c r="M169" s="215" t="s">
        <v>167</v>
      </c>
      <c r="N169" s="215" t="s">
        <v>167</v>
      </c>
      <c r="O169" s="215" t="s">
        <v>167</v>
      </c>
      <c r="P169" s="215" t="s">
        <v>167</v>
      </c>
      <c r="Q169" s="216" t="s">
        <v>167</v>
      </c>
      <c r="R169" s="295"/>
      <c r="S169" s="91"/>
      <c r="T169" s="63"/>
    </row>
    <row r="170" spans="2:20">
      <c r="B170" s="64">
        <f t="shared" si="12"/>
        <v>6</v>
      </c>
      <c r="C170" s="65"/>
      <c r="D170" s="66"/>
      <c r="E170" s="66"/>
      <c r="F170" s="66"/>
      <c r="G170" s="66"/>
      <c r="H170" s="138" t="s">
        <v>29</v>
      </c>
      <c r="I170" s="214" t="s">
        <v>168</v>
      </c>
      <c r="J170" s="215" t="s">
        <v>168</v>
      </c>
      <c r="K170" s="215" t="s">
        <v>168</v>
      </c>
      <c r="L170" s="215" t="s">
        <v>168</v>
      </c>
      <c r="M170" s="215" t="s">
        <v>168</v>
      </c>
      <c r="N170" s="215" t="s">
        <v>168</v>
      </c>
      <c r="O170" s="215" t="s">
        <v>168</v>
      </c>
      <c r="P170" s="215" t="s">
        <v>168</v>
      </c>
      <c r="Q170" s="216" t="s">
        <v>168</v>
      </c>
      <c r="R170" s="295"/>
      <c r="S170" s="91"/>
      <c r="T170" s="63"/>
    </row>
    <row r="171" spans="2:20" ht="14">
      <c r="B171" s="64">
        <f t="shared" si="12"/>
        <v>7</v>
      </c>
      <c r="C171" s="65"/>
      <c r="D171" s="66"/>
      <c r="E171" s="66"/>
      <c r="F171" s="66"/>
      <c r="G171" s="66"/>
      <c r="H171" s="138" t="s">
        <v>29</v>
      </c>
      <c r="I171" s="214" t="s">
        <v>169</v>
      </c>
      <c r="J171" s="215" t="s">
        <v>169</v>
      </c>
      <c r="K171" s="215" t="s">
        <v>169</v>
      </c>
      <c r="L171" s="215" t="s">
        <v>169</v>
      </c>
      <c r="M171" s="215" t="s">
        <v>169</v>
      </c>
      <c r="N171" s="215" t="s">
        <v>169</v>
      </c>
      <c r="O171" s="215" t="s">
        <v>169</v>
      </c>
      <c r="P171" s="215" t="s">
        <v>169</v>
      </c>
      <c r="Q171" s="216" t="s">
        <v>169</v>
      </c>
      <c r="R171" s="295"/>
      <c r="S171" s="91"/>
      <c r="T171" s="63"/>
    </row>
    <row r="172" spans="2:20">
      <c r="B172" s="64">
        <f t="shared" si="12"/>
        <v>8</v>
      </c>
      <c r="C172" s="65"/>
      <c r="D172" s="66"/>
      <c r="E172" s="66"/>
      <c r="F172" s="66"/>
      <c r="G172" s="66"/>
      <c r="H172" s="138" t="s">
        <v>3</v>
      </c>
      <c r="I172" s="214" t="s">
        <v>170</v>
      </c>
      <c r="J172" s="215" t="s">
        <v>170</v>
      </c>
      <c r="K172" s="215" t="s">
        <v>170</v>
      </c>
      <c r="L172" s="215" t="s">
        <v>170</v>
      </c>
      <c r="M172" s="215" t="s">
        <v>170</v>
      </c>
      <c r="N172" s="215" t="s">
        <v>170</v>
      </c>
      <c r="O172" s="215" t="s">
        <v>170</v>
      </c>
      <c r="P172" s="215" t="s">
        <v>170</v>
      </c>
      <c r="Q172" s="216" t="s">
        <v>170</v>
      </c>
      <c r="R172" s="295"/>
      <c r="S172" s="91"/>
      <c r="T172" s="63"/>
    </row>
    <row r="173" spans="2:20">
      <c r="B173" s="64">
        <f t="shared" si="12"/>
        <v>9</v>
      </c>
      <c r="C173" s="65"/>
      <c r="D173" s="66"/>
      <c r="E173" s="66"/>
      <c r="F173" s="66"/>
      <c r="G173" s="66"/>
      <c r="H173" s="138" t="s">
        <v>3</v>
      </c>
      <c r="I173" s="310" t="s">
        <v>171</v>
      </c>
      <c r="J173" s="312" t="s">
        <v>171</v>
      </c>
      <c r="K173" s="312" t="s">
        <v>171</v>
      </c>
      <c r="L173" s="312" t="s">
        <v>171</v>
      </c>
      <c r="M173" s="312" t="s">
        <v>171</v>
      </c>
      <c r="N173" s="312" t="s">
        <v>171</v>
      </c>
      <c r="O173" s="312" t="s">
        <v>171</v>
      </c>
      <c r="P173" s="312" t="s">
        <v>171</v>
      </c>
      <c r="Q173" s="313" t="s">
        <v>171</v>
      </c>
      <c r="R173" s="295"/>
      <c r="S173" s="91"/>
      <c r="T173" s="63"/>
    </row>
    <row r="174" spans="2:20">
      <c r="B174" s="64"/>
      <c r="C174" s="65"/>
      <c r="D174" s="66"/>
      <c r="E174" s="66"/>
      <c r="F174" s="66"/>
      <c r="G174" s="66"/>
      <c r="H174" s="67"/>
      <c r="I174" s="254"/>
      <c r="J174" s="254"/>
      <c r="K174" s="254"/>
      <c r="L174" s="254"/>
      <c r="M174" s="254"/>
      <c r="N174" s="254"/>
      <c r="O174" s="254"/>
      <c r="P174" s="254"/>
      <c r="Q174" s="254"/>
      <c r="R174" s="295"/>
      <c r="S174" s="91"/>
      <c r="T174" s="63"/>
    </row>
    <row r="175" spans="2:20" ht="13" thickBot="1">
      <c r="B175" s="69"/>
      <c r="C175" s="70"/>
      <c r="D175" s="71"/>
      <c r="E175" s="71"/>
      <c r="F175" s="71"/>
      <c r="G175" s="71"/>
      <c r="H175" s="72"/>
      <c r="I175" s="272"/>
      <c r="J175" s="272"/>
      <c r="K175" s="272"/>
      <c r="L175" s="254"/>
      <c r="M175" s="254"/>
      <c r="N175" s="254"/>
      <c r="O175" s="254"/>
      <c r="P175" s="254"/>
      <c r="Q175" s="254"/>
      <c r="R175" s="296"/>
      <c r="S175" s="91"/>
      <c r="T175" s="63"/>
    </row>
    <row r="176" spans="2:20" ht="13" thickBot="1">
      <c r="B176" s="73" t="s">
        <v>74</v>
      </c>
      <c r="C176" s="74">
        <f t="shared" ref="C176:H176" si="13">COUNTIF(C165:C175,"x")</f>
        <v>0</v>
      </c>
      <c r="D176" s="74">
        <f t="shared" si="13"/>
        <v>0</v>
      </c>
      <c r="E176" s="74">
        <f t="shared" si="13"/>
        <v>0</v>
      </c>
      <c r="F176" s="74">
        <f t="shared" si="13"/>
        <v>0</v>
      </c>
      <c r="G176" s="74">
        <f t="shared" si="13"/>
        <v>0</v>
      </c>
      <c r="H176" s="98">
        <f t="shared" si="13"/>
        <v>7</v>
      </c>
      <c r="I176" s="75"/>
      <c r="J176" s="75"/>
      <c r="K176" s="75"/>
      <c r="L176" s="75"/>
      <c r="M176" s="75"/>
      <c r="N176" s="75"/>
      <c r="O176" s="75"/>
    </row>
    <row r="177" spans="2:20" ht="13" thickBot="1">
      <c r="B177" s="76" t="s">
        <v>74</v>
      </c>
      <c r="C177" s="219">
        <f>+((0*C176)+(0.2*D176)+(0.4*E176)+(0.6*F176)+(0.8*G176)+(1*H176))/MAX(B159:B175)</f>
        <v>0.77777777777777779</v>
      </c>
      <c r="D177" s="220"/>
      <c r="E177" s="220"/>
      <c r="F177" s="220"/>
      <c r="G177" s="220"/>
      <c r="H177" s="221"/>
    </row>
    <row r="178" spans="2:20" ht="16.5" customHeight="1" thickBot="1">
      <c r="B178" s="230" t="s">
        <v>172</v>
      </c>
      <c r="C178" s="231"/>
      <c r="D178" s="231"/>
      <c r="E178" s="231"/>
      <c r="F178" s="231"/>
      <c r="G178" s="231"/>
      <c r="H178" s="231"/>
      <c r="I178" s="232" t="str">
        <f>+IF(C177&gt;=$Q$7, "TERPENUHI", "TIDAK TERPENUHI")</f>
        <v>TIDAK TERPENUHI</v>
      </c>
      <c r="J178" s="232"/>
      <c r="K178" s="233"/>
    </row>
    <row r="180" spans="2:20" ht="13" thickBot="1"/>
    <row r="181" spans="2:20" ht="16.5" customHeight="1" thickBot="1">
      <c r="C181" s="255" t="s">
        <v>64</v>
      </c>
      <c r="D181" s="256"/>
      <c r="E181" s="256"/>
      <c r="F181" s="256"/>
      <c r="G181" s="256"/>
      <c r="H181" s="256"/>
      <c r="I181" s="257"/>
      <c r="J181" s="78" t="s">
        <v>173</v>
      </c>
      <c r="K181" s="78"/>
      <c r="L181" s="53"/>
      <c r="M181" s="53"/>
      <c r="N181" s="53"/>
      <c r="O181" s="53"/>
      <c r="P181" s="53"/>
      <c r="Q181" s="53"/>
      <c r="R181" s="294" t="s">
        <v>174</v>
      </c>
      <c r="S181" s="246" t="s">
        <v>174</v>
      </c>
      <c r="T181" s="54"/>
    </row>
    <row r="182" spans="2:20" ht="13.5" customHeight="1" thickBot="1">
      <c r="C182" s="304" t="s">
        <v>111</v>
      </c>
      <c r="D182" s="305"/>
      <c r="E182" s="305"/>
      <c r="F182" s="305"/>
      <c r="G182" s="305"/>
      <c r="H182" s="305"/>
      <c r="I182" s="305"/>
      <c r="J182" s="305"/>
      <c r="K182" s="306"/>
      <c r="L182" s="303" t="s">
        <v>3</v>
      </c>
      <c r="M182" s="303"/>
      <c r="N182" s="303"/>
      <c r="O182" s="303"/>
      <c r="P182" s="303"/>
      <c r="Q182" s="303"/>
      <c r="R182" s="295"/>
      <c r="S182" s="247"/>
      <c r="T182" s="54"/>
    </row>
    <row r="183" spans="2:20" ht="13.5" customHeight="1" thickBot="1">
      <c r="B183" s="55" t="s">
        <v>68</v>
      </c>
      <c r="C183" s="79">
        <v>0</v>
      </c>
      <c r="D183" s="80">
        <v>1</v>
      </c>
      <c r="E183" s="80">
        <v>2</v>
      </c>
      <c r="F183" s="80">
        <v>3</v>
      </c>
      <c r="G183" s="80">
        <v>4</v>
      </c>
      <c r="H183" s="81">
        <v>5</v>
      </c>
      <c r="I183" s="249" t="s">
        <v>69</v>
      </c>
      <c r="J183" s="250"/>
      <c r="K183" s="250"/>
      <c r="L183" s="250"/>
      <c r="M183" s="250"/>
      <c r="N183" s="250"/>
      <c r="O183" s="250"/>
      <c r="P183" s="250"/>
      <c r="Q183" s="250"/>
      <c r="R183" s="295"/>
      <c r="S183" s="248"/>
      <c r="T183" s="54"/>
    </row>
    <row r="184" spans="2:20">
      <c r="B184" s="59">
        <v>1</v>
      </c>
      <c r="C184" s="60"/>
      <c r="D184" s="61"/>
      <c r="E184" s="61"/>
      <c r="F184" s="61" t="s">
        <v>3</v>
      </c>
      <c r="G184" s="61"/>
      <c r="H184" s="62"/>
      <c r="I184" s="214" t="s">
        <v>175</v>
      </c>
      <c r="J184" s="215" t="s">
        <v>175</v>
      </c>
      <c r="K184" s="215" t="s">
        <v>175</v>
      </c>
      <c r="L184" s="215" t="s">
        <v>175</v>
      </c>
      <c r="M184" s="215" t="s">
        <v>175</v>
      </c>
      <c r="N184" s="215" t="s">
        <v>175</v>
      </c>
      <c r="O184" s="215" t="s">
        <v>175</v>
      </c>
      <c r="P184" s="215" t="s">
        <v>175</v>
      </c>
      <c r="Q184" s="216" t="s">
        <v>175</v>
      </c>
      <c r="R184" s="295"/>
      <c r="S184" s="90"/>
      <c r="T184" s="63">
        <v>100</v>
      </c>
    </row>
    <row r="185" spans="2:20">
      <c r="B185" s="64">
        <f>+B184+1</f>
        <v>2</v>
      </c>
      <c r="C185" s="65"/>
      <c r="D185" s="66"/>
      <c r="E185" s="66"/>
      <c r="F185" s="66" t="s">
        <v>3</v>
      </c>
      <c r="G185" s="66"/>
      <c r="H185" s="67"/>
      <c r="I185" s="214" t="s">
        <v>176</v>
      </c>
      <c r="J185" s="215" t="s">
        <v>176</v>
      </c>
      <c r="K185" s="215" t="s">
        <v>176</v>
      </c>
      <c r="L185" s="215" t="s">
        <v>176</v>
      </c>
      <c r="M185" s="215" t="s">
        <v>176</v>
      </c>
      <c r="N185" s="215" t="s">
        <v>176</v>
      </c>
      <c r="O185" s="215" t="s">
        <v>176</v>
      </c>
      <c r="P185" s="215" t="s">
        <v>176</v>
      </c>
      <c r="Q185" s="216" t="s">
        <v>176</v>
      </c>
      <c r="R185" s="295"/>
      <c r="S185" s="91"/>
      <c r="T185" s="63">
        <v>100</v>
      </c>
    </row>
    <row r="186" spans="2:20">
      <c r="B186" s="64">
        <f>+B185+1</f>
        <v>3</v>
      </c>
      <c r="C186" s="65"/>
      <c r="D186" s="66"/>
      <c r="E186" s="66"/>
      <c r="F186" s="66" t="s">
        <v>3</v>
      </c>
      <c r="G186" s="66"/>
      <c r="H186" s="67"/>
      <c r="I186" s="214" t="s">
        <v>177</v>
      </c>
      <c r="J186" s="215" t="s">
        <v>177</v>
      </c>
      <c r="K186" s="215" t="s">
        <v>177</v>
      </c>
      <c r="L186" s="215" t="s">
        <v>177</v>
      </c>
      <c r="M186" s="215" t="s">
        <v>177</v>
      </c>
      <c r="N186" s="215" t="s">
        <v>177</v>
      </c>
      <c r="O186" s="215" t="s">
        <v>177</v>
      </c>
      <c r="P186" s="215" t="s">
        <v>177</v>
      </c>
      <c r="Q186" s="216" t="s">
        <v>177</v>
      </c>
      <c r="R186" s="295"/>
      <c r="S186" s="91"/>
      <c r="T186" s="63">
        <v>100</v>
      </c>
    </row>
    <row r="187" spans="2:20">
      <c r="B187" s="64">
        <f>+B186+1</f>
        <v>4</v>
      </c>
      <c r="C187" s="65"/>
      <c r="D187" s="66"/>
      <c r="E187" s="66"/>
      <c r="F187" s="66" t="s">
        <v>3</v>
      </c>
      <c r="G187" s="66"/>
      <c r="H187" s="67"/>
      <c r="I187" s="214" t="s">
        <v>178</v>
      </c>
      <c r="J187" s="215" t="s">
        <v>178</v>
      </c>
      <c r="K187" s="215" t="s">
        <v>178</v>
      </c>
      <c r="L187" s="215" t="s">
        <v>178</v>
      </c>
      <c r="M187" s="215" t="s">
        <v>178</v>
      </c>
      <c r="N187" s="215" t="s">
        <v>178</v>
      </c>
      <c r="O187" s="215" t="s">
        <v>178</v>
      </c>
      <c r="P187" s="215" t="s">
        <v>178</v>
      </c>
      <c r="Q187" s="216" t="s">
        <v>178</v>
      </c>
      <c r="R187" s="295"/>
      <c r="S187" s="91"/>
      <c r="T187" s="63"/>
    </row>
    <row r="188" spans="2:20">
      <c r="B188" s="64">
        <f>+B187+1</f>
        <v>5</v>
      </c>
      <c r="C188" s="65"/>
      <c r="D188" s="66"/>
      <c r="E188" s="66"/>
      <c r="F188" s="66" t="s">
        <v>3</v>
      </c>
      <c r="G188" s="66"/>
      <c r="H188" s="67"/>
      <c r="I188" s="311" t="s">
        <v>179</v>
      </c>
      <c r="J188" s="312" t="s">
        <v>180</v>
      </c>
      <c r="K188" s="312" t="s">
        <v>180</v>
      </c>
      <c r="L188" s="312" t="s">
        <v>180</v>
      </c>
      <c r="M188" s="312" t="s">
        <v>180</v>
      </c>
      <c r="N188" s="312" t="s">
        <v>180</v>
      </c>
      <c r="O188" s="312" t="s">
        <v>180</v>
      </c>
      <c r="P188" s="312" t="s">
        <v>180</v>
      </c>
      <c r="Q188" s="313" t="s">
        <v>180</v>
      </c>
      <c r="R188" s="295"/>
      <c r="S188" s="91"/>
      <c r="T188" s="63"/>
    </row>
    <row r="189" spans="2:20">
      <c r="B189" s="64">
        <f>+B188+1</f>
        <v>6</v>
      </c>
      <c r="C189" s="65"/>
      <c r="D189" s="66"/>
      <c r="E189" s="66"/>
      <c r="F189" s="66" t="s">
        <v>3</v>
      </c>
      <c r="G189" s="66"/>
      <c r="H189" s="67"/>
      <c r="I189" s="214" t="s">
        <v>181</v>
      </c>
      <c r="J189" s="215" t="s">
        <v>181</v>
      </c>
      <c r="K189" s="215" t="s">
        <v>181</v>
      </c>
      <c r="L189" s="215" t="s">
        <v>181</v>
      </c>
      <c r="M189" s="215" t="s">
        <v>181</v>
      </c>
      <c r="N189" s="215" t="s">
        <v>181</v>
      </c>
      <c r="O189" s="215" t="s">
        <v>181</v>
      </c>
      <c r="P189" s="215" t="s">
        <v>181</v>
      </c>
      <c r="Q189" s="216" t="s">
        <v>181</v>
      </c>
      <c r="R189" s="295"/>
      <c r="S189" s="91"/>
      <c r="T189" s="63"/>
    </row>
    <row r="190" spans="2:20">
      <c r="B190" s="64">
        <v>7</v>
      </c>
      <c r="C190" s="65"/>
      <c r="D190" s="66"/>
      <c r="E190" s="66"/>
      <c r="F190" s="66" t="s">
        <v>3</v>
      </c>
      <c r="G190" s="66"/>
      <c r="H190" s="67"/>
      <c r="I190" s="214" t="s">
        <v>182</v>
      </c>
      <c r="J190" s="215" t="s">
        <v>182</v>
      </c>
      <c r="K190" s="215" t="s">
        <v>182</v>
      </c>
      <c r="L190" s="215" t="s">
        <v>182</v>
      </c>
      <c r="M190" s="215" t="s">
        <v>182</v>
      </c>
      <c r="N190" s="215" t="s">
        <v>182</v>
      </c>
      <c r="O190" s="215" t="s">
        <v>182</v>
      </c>
      <c r="P190" s="215" t="s">
        <v>182</v>
      </c>
      <c r="Q190" s="216" t="s">
        <v>182</v>
      </c>
      <c r="R190" s="295"/>
      <c r="S190" s="91"/>
      <c r="T190" s="63"/>
    </row>
    <row r="191" spans="2:20">
      <c r="B191" s="64">
        <v>8</v>
      </c>
      <c r="C191" s="65"/>
      <c r="D191" s="66"/>
      <c r="E191" s="66"/>
      <c r="F191" s="66" t="s">
        <v>3</v>
      </c>
      <c r="G191" s="66"/>
      <c r="H191" s="67"/>
      <c r="I191" s="214" t="s">
        <v>183</v>
      </c>
      <c r="J191" s="215" t="s">
        <v>183</v>
      </c>
      <c r="K191" s="215" t="s">
        <v>183</v>
      </c>
      <c r="L191" s="215" t="s">
        <v>183</v>
      </c>
      <c r="M191" s="215" t="s">
        <v>183</v>
      </c>
      <c r="N191" s="215" t="s">
        <v>183</v>
      </c>
      <c r="O191" s="215" t="s">
        <v>183</v>
      </c>
      <c r="P191" s="215" t="s">
        <v>183</v>
      </c>
      <c r="Q191" s="216" t="s">
        <v>183</v>
      </c>
      <c r="R191" s="295"/>
      <c r="S191" s="91"/>
      <c r="T191" s="63"/>
    </row>
    <row r="192" spans="2:20">
      <c r="B192" s="69"/>
      <c r="C192" s="70"/>
      <c r="D192" s="71"/>
      <c r="E192" s="71"/>
      <c r="F192" s="71"/>
      <c r="G192" s="71"/>
      <c r="H192" s="72"/>
      <c r="I192" s="84"/>
      <c r="J192" s="84"/>
      <c r="K192" s="84"/>
      <c r="L192" s="68"/>
      <c r="M192" s="68"/>
      <c r="N192" s="68"/>
      <c r="O192" s="68"/>
      <c r="P192" s="68"/>
      <c r="Q192" s="68"/>
      <c r="R192" s="295"/>
      <c r="S192" s="91"/>
      <c r="T192" s="63"/>
    </row>
    <row r="193" spans="2:20" ht="13" thickBot="1">
      <c r="B193" s="69"/>
      <c r="C193" s="70"/>
      <c r="D193" s="71"/>
      <c r="E193" s="71"/>
      <c r="F193" s="71"/>
      <c r="G193" s="71"/>
      <c r="H193" s="72"/>
      <c r="I193" s="272"/>
      <c r="J193" s="272"/>
      <c r="K193" s="272"/>
      <c r="L193" s="254"/>
      <c r="M193" s="254"/>
      <c r="N193" s="254"/>
      <c r="O193" s="254"/>
      <c r="P193" s="254"/>
      <c r="Q193" s="254"/>
      <c r="R193" s="296"/>
      <c r="S193" s="91"/>
      <c r="T193" s="63"/>
    </row>
    <row r="194" spans="2:20" ht="13" thickBot="1">
      <c r="B194" s="73" t="s">
        <v>74</v>
      </c>
      <c r="C194" s="74">
        <f t="shared" ref="C194:H194" si="14">COUNTIF(C184:C193,"x")</f>
        <v>0</v>
      </c>
      <c r="D194" s="74">
        <f t="shared" si="14"/>
        <v>0</v>
      </c>
      <c r="E194" s="74">
        <f t="shared" si="14"/>
        <v>0</v>
      </c>
      <c r="F194" s="74">
        <f t="shared" si="14"/>
        <v>0</v>
      </c>
      <c r="G194" s="74">
        <f t="shared" si="14"/>
        <v>0</v>
      </c>
      <c r="H194" s="98">
        <f t="shared" si="14"/>
        <v>0</v>
      </c>
      <c r="I194" s="75"/>
      <c r="J194" s="75"/>
      <c r="K194" s="75"/>
      <c r="L194" s="75"/>
      <c r="M194" s="75"/>
      <c r="N194" s="75"/>
      <c r="O194" s="75"/>
    </row>
    <row r="195" spans="2:20" ht="13" thickBot="1">
      <c r="B195" s="76" t="s">
        <v>74</v>
      </c>
      <c r="C195" s="219">
        <f>+((0*C194)+(0.2*D194)+(0.4*E194)+(0.6*F194)+(0.8*G194)+(1*H194))/MAX(B176:B193)</f>
        <v>0</v>
      </c>
      <c r="D195" s="220"/>
      <c r="E195" s="220"/>
      <c r="F195" s="220"/>
      <c r="G195" s="220"/>
      <c r="H195" s="221"/>
    </row>
    <row r="196" spans="2:20" ht="16.5" customHeight="1" thickBot="1">
      <c r="B196" s="230" t="s">
        <v>184</v>
      </c>
      <c r="C196" s="231"/>
      <c r="D196" s="231"/>
      <c r="E196" s="231"/>
      <c r="F196" s="231"/>
      <c r="G196" s="231"/>
      <c r="H196" s="231"/>
      <c r="I196" s="232" t="str">
        <f>+IF(C195&gt;=$Q$7, "TERPENUHI", "TIDAK TERPENUHI")</f>
        <v>TIDAK TERPENUHI</v>
      </c>
      <c r="J196" s="232"/>
      <c r="K196" s="233"/>
    </row>
    <row r="197" spans="2:20" ht="16" thickBot="1">
      <c r="B197" s="82"/>
      <c r="C197" s="82"/>
      <c r="D197" s="82"/>
      <c r="E197" s="82"/>
      <c r="F197" s="82"/>
      <c r="G197" s="82"/>
      <c r="H197" s="82"/>
      <c r="I197" s="83"/>
      <c r="J197" s="83"/>
      <c r="K197" s="83"/>
    </row>
    <row r="198" spans="2:20" ht="45" customHeight="1" thickBot="1">
      <c r="B198" s="318" t="s">
        <v>185</v>
      </c>
      <c r="C198" s="319"/>
      <c r="D198" s="319"/>
      <c r="E198" s="319"/>
      <c r="F198" s="319"/>
      <c r="G198" s="319"/>
      <c r="H198" s="319"/>
      <c r="I198" s="319"/>
      <c r="J198" s="319"/>
      <c r="K198" s="319"/>
      <c r="L198" s="320">
        <f>Summary_Penilaian!$H$18</f>
        <v>7</v>
      </c>
      <c r="M198" s="321"/>
      <c r="N198" s="154"/>
      <c r="O198" s="154"/>
      <c r="P198" s="154"/>
      <c r="Q198" s="154"/>
      <c r="R198" s="155"/>
    </row>
    <row r="199" spans="2:20" ht="23.25" customHeight="1" thickBot="1">
      <c r="B199" s="315" t="s">
        <v>186</v>
      </c>
      <c r="C199" s="316"/>
      <c r="D199" s="316"/>
      <c r="E199" s="316"/>
      <c r="F199" s="316"/>
      <c r="G199" s="316"/>
      <c r="H199" s="316"/>
      <c r="I199" s="316"/>
      <c r="J199" s="316"/>
      <c r="K199" s="316"/>
      <c r="L199" s="316"/>
      <c r="M199" s="316"/>
      <c r="N199" s="316"/>
      <c r="O199" s="316"/>
      <c r="P199" s="316"/>
      <c r="Q199" s="316"/>
      <c r="R199" s="317"/>
    </row>
  </sheetData>
  <mergeCells count="215">
    <mergeCell ref="B199:R199"/>
    <mergeCell ref="I184:Q184"/>
    <mergeCell ref="I185:Q185"/>
    <mergeCell ref="I186:Q186"/>
    <mergeCell ref="I187:Q187"/>
    <mergeCell ref="B198:K198"/>
    <mergeCell ref="L198:M198"/>
    <mergeCell ref="I193:Q193"/>
    <mergeCell ref="C195:H195"/>
    <mergeCell ref="B196:H196"/>
    <mergeCell ref="I196:K196"/>
    <mergeCell ref="I190:Q190"/>
    <mergeCell ref="I191:Q191"/>
    <mergeCell ref="I188:Q188"/>
    <mergeCell ref="I189:Q189"/>
    <mergeCell ref="S181:S183"/>
    <mergeCell ref="L182:Q182"/>
    <mergeCell ref="I183:Q183"/>
    <mergeCell ref="C182:K182"/>
    <mergeCell ref="R181:R193"/>
    <mergeCell ref="S162:S164"/>
    <mergeCell ref="C181:I181"/>
    <mergeCell ref="L163:Q163"/>
    <mergeCell ref="I164:Q164"/>
    <mergeCell ref="I175:Q175"/>
    <mergeCell ref="C177:H177"/>
    <mergeCell ref="B178:H178"/>
    <mergeCell ref="I178:K178"/>
    <mergeCell ref="I169:Q169"/>
    <mergeCell ref="I171:Q171"/>
    <mergeCell ref="I172:Q172"/>
    <mergeCell ref="C158:H158"/>
    <mergeCell ref="B159:H159"/>
    <mergeCell ref="I159:K159"/>
    <mergeCell ref="I154:Q154"/>
    <mergeCell ref="I155:Q155"/>
    <mergeCell ref="C163:K163"/>
    <mergeCell ref="R162:R175"/>
    <mergeCell ref="I165:Q165"/>
    <mergeCell ref="I166:Q166"/>
    <mergeCell ref="I167:Q167"/>
    <mergeCell ref="I168:Q168"/>
    <mergeCell ref="I173:Q173"/>
    <mergeCell ref="I170:Q170"/>
    <mergeCell ref="C162:I162"/>
    <mergeCell ref="I174:Q174"/>
    <mergeCell ref="I145:Q145"/>
    <mergeCell ref="I146:Q146"/>
    <mergeCell ref="C138:I138"/>
    <mergeCell ref="S138:S140"/>
    <mergeCell ref="L139:Q139"/>
    <mergeCell ref="I140:Q140"/>
    <mergeCell ref="C139:K139"/>
    <mergeCell ref="R138:R156"/>
    <mergeCell ref="I143:Q143"/>
    <mergeCell ref="I149:Q149"/>
    <mergeCell ref="I150:Q150"/>
    <mergeCell ref="I151:Q151"/>
    <mergeCell ref="I147:Q147"/>
    <mergeCell ref="I148:Q148"/>
    <mergeCell ref="I156:Q156"/>
    <mergeCell ref="I141:Q141"/>
    <mergeCell ref="I142:Q142"/>
    <mergeCell ref="I152:Q152"/>
    <mergeCell ref="I153:Q153"/>
    <mergeCell ref="I130:Q130"/>
    <mergeCell ref="I144:Q144"/>
    <mergeCell ref="I132:Q132"/>
    <mergeCell ref="S120:S122"/>
    <mergeCell ref="L121:Q121"/>
    <mergeCell ref="I122:Q122"/>
    <mergeCell ref="C121:K121"/>
    <mergeCell ref="R120:R132"/>
    <mergeCell ref="C134:H134"/>
    <mergeCell ref="B135:H135"/>
    <mergeCell ref="I135:K135"/>
    <mergeCell ref="I131:Q131"/>
    <mergeCell ref="I129:Q129"/>
    <mergeCell ref="C116:H116"/>
    <mergeCell ref="B117:H117"/>
    <mergeCell ref="I117:K117"/>
    <mergeCell ref="I112:Q112"/>
    <mergeCell ref="I113:Q113"/>
    <mergeCell ref="I114:Q114"/>
    <mergeCell ref="I127:Q127"/>
    <mergeCell ref="I128:Q128"/>
    <mergeCell ref="C120:I120"/>
    <mergeCell ref="I123:Q123"/>
    <mergeCell ref="I124:Q124"/>
    <mergeCell ref="I125:Q125"/>
    <mergeCell ref="I126:Q126"/>
    <mergeCell ref="C101:I101"/>
    <mergeCell ref="I89:Q89"/>
    <mergeCell ref="I95:Q95"/>
    <mergeCell ref="I91:Q91"/>
    <mergeCell ref="I92:Q92"/>
    <mergeCell ref="S101:S103"/>
    <mergeCell ref="L102:Q102"/>
    <mergeCell ref="I103:Q103"/>
    <mergeCell ref="C102:K102"/>
    <mergeCell ref="R101:R114"/>
    <mergeCell ref="I104:Q104"/>
    <mergeCell ref="I105:Q105"/>
    <mergeCell ref="I106:Q106"/>
    <mergeCell ref="I111:Q111"/>
    <mergeCell ref="I107:Q107"/>
    <mergeCell ref="I108:Q108"/>
    <mergeCell ref="I109:Q109"/>
    <mergeCell ref="I110:Q110"/>
    <mergeCell ref="S82:S84"/>
    <mergeCell ref="L83:Q83"/>
    <mergeCell ref="I84:Q84"/>
    <mergeCell ref="C83:K83"/>
    <mergeCell ref="R82:R95"/>
    <mergeCell ref="C82:I82"/>
    <mergeCell ref="I93:Q93"/>
    <mergeCell ref="C97:H97"/>
    <mergeCell ref="B98:H98"/>
    <mergeCell ref="I98:K98"/>
    <mergeCell ref="I94:Q94"/>
    <mergeCell ref="B79:H79"/>
    <mergeCell ref="I79:K79"/>
    <mergeCell ref="I90:Q90"/>
    <mergeCell ref="I85:Q85"/>
    <mergeCell ref="I88:Q88"/>
    <mergeCell ref="I86:Q86"/>
    <mergeCell ref="I87:Q87"/>
    <mergeCell ref="I73:Q73"/>
    <mergeCell ref="I69:Q69"/>
    <mergeCell ref="I70:Q70"/>
    <mergeCell ref="S62:S64"/>
    <mergeCell ref="I64:Q64"/>
    <mergeCell ref="R62:R76"/>
    <mergeCell ref="I65:Q65"/>
    <mergeCell ref="I66:Q66"/>
    <mergeCell ref="I76:Q76"/>
    <mergeCell ref="I75:Q75"/>
    <mergeCell ref="C78:H78"/>
    <mergeCell ref="I40:M40"/>
    <mergeCell ref="C40:G40"/>
    <mergeCell ref="C63:G63"/>
    <mergeCell ref="I63:M63"/>
    <mergeCell ref="B59:H59"/>
    <mergeCell ref="I56:Q56"/>
    <mergeCell ref="C58:H58"/>
    <mergeCell ref="I54:Q54"/>
    <mergeCell ref="I59:K59"/>
    <mergeCell ref="C62:I62"/>
    <mergeCell ref="I71:Q71"/>
    <mergeCell ref="I72:Q72"/>
    <mergeCell ref="I68:Q68"/>
    <mergeCell ref="I74:Q74"/>
    <mergeCell ref="S39:S41"/>
    <mergeCell ref="I41:Q41"/>
    <mergeCell ref="R39:R56"/>
    <mergeCell ref="I42:Q42"/>
    <mergeCell ref="I43:Q43"/>
    <mergeCell ref="I55:Q55"/>
    <mergeCell ref="C39:I39"/>
    <mergeCell ref="C2:Q2"/>
    <mergeCell ref="O7:P7"/>
    <mergeCell ref="O8:P8"/>
    <mergeCell ref="I19:Q19"/>
    <mergeCell ref="I18:Q18"/>
    <mergeCell ref="I33:Q33"/>
    <mergeCell ref="I32:Q32"/>
    <mergeCell ref="C11:Q11"/>
    <mergeCell ref="C10:Q10"/>
    <mergeCell ref="G17:H17"/>
    <mergeCell ref="G18:H18"/>
    <mergeCell ref="G14:H14"/>
    <mergeCell ref="G15:H15"/>
    <mergeCell ref="E12:F21"/>
    <mergeCell ref="I12:Q12"/>
    <mergeCell ref="G16:H16"/>
    <mergeCell ref="I15:Q15"/>
    <mergeCell ref="I16:Q16"/>
    <mergeCell ref="C12:D21"/>
    <mergeCell ref="I20:Q20"/>
    <mergeCell ref="G12:H12"/>
    <mergeCell ref="G13:H13"/>
    <mergeCell ref="I13:Q13"/>
    <mergeCell ref="G19:H19"/>
    <mergeCell ref="G20:H20"/>
    <mergeCell ref="I14:Q14"/>
    <mergeCell ref="I17:Q17"/>
    <mergeCell ref="S25:S27"/>
    <mergeCell ref="I27:Q27"/>
    <mergeCell ref="R25:R33"/>
    <mergeCell ref="I31:Q31"/>
    <mergeCell ref="C25:I25"/>
    <mergeCell ref="I28:Q28"/>
    <mergeCell ref="I29:Q29"/>
    <mergeCell ref="I30:Q30"/>
    <mergeCell ref="C22:I22"/>
    <mergeCell ref="J22:K22"/>
    <mergeCell ref="I67:Q67"/>
    <mergeCell ref="G21:H21"/>
    <mergeCell ref="C35:H35"/>
    <mergeCell ref="I44:Q44"/>
    <mergeCell ref="I45:Q45"/>
    <mergeCell ref="I53:Q53"/>
    <mergeCell ref="I46:Q46"/>
    <mergeCell ref="I47:Q47"/>
    <mergeCell ref="I48:Q48"/>
    <mergeCell ref="I49:Q49"/>
    <mergeCell ref="I51:Q51"/>
    <mergeCell ref="I52:Q52"/>
    <mergeCell ref="I50:Q50"/>
    <mergeCell ref="L22:Q22"/>
    <mergeCell ref="I26:M26"/>
    <mergeCell ref="C26:G26"/>
    <mergeCell ref="B36:H36"/>
    <mergeCell ref="I36:K36"/>
    <mergeCell ref="I21:Q21"/>
  </mergeCells>
  <phoneticPr fontId="2" type="noConversion"/>
  <conditionalFormatting sqref="I196:K196 I117:K117 I135:K135 I159:K159 I178:K178 I98:K98 I79:K79 I59:K59">
    <cfRule type="expression" dxfId="51" priority="9" stopIfTrue="1">
      <formula>C58&gt;=$Q$7</formula>
    </cfRule>
    <cfRule type="expression" dxfId="50" priority="10" stopIfTrue="1">
      <formula>C58&lt;$Q$7</formula>
    </cfRule>
  </conditionalFormatting>
  <conditionalFormatting sqref="T187:T189 T168:T173 T144:T153 T126:T129 T106:T111 T87:T92 T68:T73 T45:T53 T31">
    <cfRule type="cellIs" dxfId="49" priority="11" stopIfTrue="1" operator="equal">
      <formula>0</formula>
    </cfRule>
    <cfRule type="expression" dxfId="48" priority="12" stopIfTrue="1">
      <formula>"f13&gt;=$v$8"</formula>
    </cfRule>
  </conditionalFormatting>
  <conditionalFormatting sqref="T185:T186 T166:T167 T142:T143 T124:T125 T105 T86 T66:T67 T43:T44 T29:T30">
    <cfRule type="cellIs" dxfId="47" priority="13" stopIfTrue="1" operator="equal">
      <formula>0</formula>
    </cfRule>
    <cfRule type="expression" dxfId="46" priority="14" stopIfTrue="1">
      <formula>T29&gt;=#REF!</formula>
    </cfRule>
  </conditionalFormatting>
  <conditionalFormatting sqref="T184 T165 T141 T123 T104 T85 T65 T42 T28">
    <cfRule type="cellIs" dxfId="45" priority="15" stopIfTrue="1" operator="equal">
      <formula>0</formula>
    </cfRule>
    <cfRule type="expression" dxfId="44" priority="16" stopIfTrue="1">
      <formula>T28&gt;=#REF!</formula>
    </cfRule>
  </conditionalFormatting>
  <conditionalFormatting sqref="I184:Q193 I165:Q175 I123:Q132 I65:Q76 I104:Q114 I85:Q95 I42:Q56 I28:Q33 I154:Q156 I141:Q151">
    <cfRule type="expression" dxfId="43" priority="17" stopIfTrue="1">
      <formula>#REF!="P"</formula>
    </cfRule>
    <cfRule type="expression" dxfId="42" priority="18" stopIfTrue="1">
      <formula>#REF!="M"</formula>
    </cfRule>
    <cfRule type="expression" dxfId="41" priority="19" stopIfTrue="1">
      <formula>#REF!="T"</formula>
    </cfRule>
  </conditionalFormatting>
  <conditionalFormatting sqref="I36:K36">
    <cfRule type="expression" dxfId="40" priority="20" stopIfTrue="1">
      <formula>$C$35&gt;=$Q$7</formula>
    </cfRule>
    <cfRule type="expression" dxfId="39" priority="21" stopIfTrue="1">
      <formula>$C$35&lt;$Q$7</formula>
    </cfRule>
  </conditionalFormatting>
  <conditionalFormatting sqref="L198:M198">
    <cfRule type="cellIs" dxfId="38" priority="22" stopIfTrue="1" operator="lessThan">
      <formula>3</formula>
    </cfRule>
    <cfRule type="cellIs" dxfId="37" priority="23" stopIfTrue="1" operator="between">
      <formula>3</formula>
      <formula>7</formula>
    </cfRule>
    <cfRule type="cellIs" dxfId="36" priority="24" stopIfTrue="1" operator="lessThanOrEqual">
      <formula>9</formula>
    </cfRule>
  </conditionalFormatting>
  <conditionalFormatting sqref="I36:K36">
    <cfRule type="expression" dxfId="35" priority="7" stopIfTrue="1">
      <formula>C35&gt;=$Q$7</formula>
    </cfRule>
    <cfRule type="expression" dxfId="34" priority="8" stopIfTrue="1">
      <formula>C35&lt;$Q$7</formula>
    </cfRule>
  </conditionalFormatting>
  <conditionalFormatting sqref="I152:Q152">
    <cfRule type="expression" dxfId="33" priority="4" stopIfTrue="1">
      <formula>#REF!="P"</formula>
    </cfRule>
    <cfRule type="expression" dxfId="32" priority="5" stopIfTrue="1">
      <formula>#REF!="M"</formula>
    </cfRule>
    <cfRule type="expression" dxfId="31" priority="6" stopIfTrue="1">
      <formula>#REF!="T"</formula>
    </cfRule>
  </conditionalFormatting>
  <conditionalFormatting sqref="I153:Q153">
    <cfRule type="expression" dxfId="30" priority="1" stopIfTrue="1">
      <formula>#REF!="P"</formula>
    </cfRule>
    <cfRule type="expression" dxfId="29" priority="2" stopIfTrue="1">
      <formula>#REF!="M"</formula>
    </cfRule>
    <cfRule type="expression" dxfId="28" priority="3" stopIfTrue="1">
      <formula>#REF!="T"</formula>
    </cfRule>
  </conditionalFormatting>
  <pageMargins left="0.74803149606299213" right="0.59055118110236227" top="0.59055118110236227" bottom="0.47244094488188981" header="0.51181102362204722" footer="0.47244094488188981"/>
  <pageSetup paperSize="9" scale="75" fitToHeight="9" orientation="portrait" r:id="rId1"/>
  <headerFooter alignWithMargins="0">
    <oddFooter>&amp;L&amp;"Vogel,Italic"dedi@psat.BPPT</oddFooter>
  </headerFooter>
  <rowBreaks count="3" manualBreakCount="3">
    <brk id="60" max="16383" man="1"/>
    <brk id="118" max="16383" man="1"/>
    <brk id="160"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6417" r:id="rId4" name="Option Button 273">
              <controlPr defaultSize="0" autoFill="0" autoLine="0" autoPict="0">
                <anchor moveWithCells="1">
                  <from>
                    <xdr:col>6</xdr:col>
                    <xdr:colOff>88900</xdr:colOff>
                    <xdr:row>10</xdr:row>
                    <xdr:rowOff>228600</xdr:rowOff>
                  </from>
                  <to>
                    <xdr:col>8</xdr:col>
                    <xdr:colOff>31750</xdr:colOff>
                    <xdr:row>12</xdr:row>
                    <xdr:rowOff>38100</xdr:rowOff>
                  </to>
                </anchor>
              </controlPr>
            </control>
          </mc:Choice>
        </mc:AlternateContent>
        <mc:AlternateContent xmlns:mc="http://schemas.openxmlformats.org/markup-compatibility/2006">
          <mc:Choice Requires="x14">
            <control shapeId="6418" r:id="rId5" name="Option Button 274">
              <controlPr defaultSize="0" autoFill="0" autoLine="0" autoPict="0">
                <anchor moveWithCells="1">
                  <from>
                    <xdr:col>6</xdr:col>
                    <xdr:colOff>88900</xdr:colOff>
                    <xdr:row>11</xdr:row>
                    <xdr:rowOff>127000</xdr:rowOff>
                  </from>
                  <to>
                    <xdr:col>8</xdr:col>
                    <xdr:colOff>31750</xdr:colOff>
                    <xdr:row>13</xdr:row>
                    <xdr:rowOff>38100</xdr:rowOff>
                  </to>
                </anchor>
              </controlPr>
            </control>
          </mc:Choice>
        </mc:AlternateContent>
        <mc:AlternateContent xmlns:mc="http://schemas.openxmlformats.org/markup-compatibility/2006">
          <mc:Choice Requires="x14">
            <control shapeId="6419" r:id="rId6" name="Option Button 275">
              <controlPr defaultSize="0" autoFill="0" autoLine="0" autoPict="0">
                <anchor moveWithCells="1">
                  <from>
                    <xdr:col>6</xdr:col>
                    <xdr:colOff>88900</xdr:colOff>
                    <xdr:row>12</xdr:row>
                    <xdr:rowOff>127000</xdr:rowOff>
                  </from>
                  <to>
                    <xdr:col>8</xdr:col>
                    <xdr:colOff>31750</xdr:colOff>
                    <xdr:row>14</xdr:row>
                    <xdr:rowOff>38100</xdr:rowOff>
                  </to>
                </anchor>
              </controlPr>
            </control>
          </mc:Choice>
        </mc:AlternateContent>
        <mc:AlternateContent xmlns:mc="http://schemas.openxmlformats.org/markup-compatibility/2006">
          <mc:Choice Requires="x14">
            <control shapeId="6420" r:id="rId7" name="Option Button 276">
              <controlPr defaultSize="0" autoFill="0" autoLine="0" autoPict="0">
                <anchor moveWithCells="1">
                  <from>
                    <xdr:col>6</xdr:col>
                    <xdr:colOff>88900</xdr:colOff>
                    <xdr:row>13</xdr:row>
                    <xdr:rowOff>127000</xdr:rowOff>
                  </from>
                  <to>
                    <xdr:col>8</xdr:col>
                    <xdr:colOff>31750</xdr:colOff>
                    <xdr:row>15</xdr:row>
                    <xdr:rowOff>38100</xdr:rowOff>
                  </to>
                </anchor>
              </controlPr>
            </control>
          </mc:Choice>
        </mc:AlternateContent>
        <mc:AlternateContent xmlns:mc="http://schemas.openxmlformats.org/markup-compatibility/2006">
          <mc:Choice Requires="x14">
            <control shapeId="6421" r:id="rId8" name="Option Button 277">
              <controlPr defaultSize="0" autoFill="0" autoLine="0" autoPict="0">
                <anchor moveWithCells="1">
                  <from>
                    <xdr:col>6</xdr:col>
                    <xdr:colOff>88900</xdr:colOff>
                    <xdr:row>14</xdr:row>
                    <xdr:rowOff>127000</xdr:rowOff>
                  </from>
                  <to>
                    <xdr:col>8</xdr:col>
                    <xdr:colOff>31750</xdr:colOff>
                    <xdr:row>16</xdr:row>
                    <xdr:rowOff>38100</xdr:rowOff>
                  </to>
                </anchor>
              </controlPr>
            </control>
          </mc:Choice>
        </mc:AlternateContent>
        <mc:AlternateContent xmlns:mc="http://schemas.openxmlformats.org/markup-compatibility/2006">
          <mc:Choice Requires="x14">
            <control shapeId="6422" r:id="rId9" name="Option Button 278">
              <controlPr defaultSize="0" autoFill="0" autoLine="0" autoPict="0">
                <anchor moveWithCells="1">
                  <from>
                    <xdr:col>6</xdr:col>
                    <xdr:colOff>88900</xdr:colOff>
                    <xdr:row>15</xdr:row>
                    <xdr:rowOff>127000</xdr:rowOff>
                  </from>
                  <to>
                    <xdr:col>8</xdr:col>
                    <xdr:colOff>31750</xdr:colOff>
                    <xdr:row>17</xdr:row>
                    <xdr:rowOff>38100</xdr:rowOff>
                  </to>
                </anchor>
              </controlPr>
            </control>
          </mc:Choice>
        </mc:AlternateContent>
        <mc:AlternateContent xmlns:mc="http://schemas.openxmlformats.org/markup-compatibility/2006">
          <mc:Choice Requires="x14">
            <control shapeId="6423" r:id="rId10" name="Option Button 279">
              <controlPr defaultSize="0" autoFill="0" autoLine="0" autoPict="0">
                <anchor moveWithCells="1">
                  <from>
                    <xdr:col>6</xdr:col>
                    <xdr:colOff>88900</xdr:colOff>
                    <xdr:row>16</xdr:row>
                    <xdr:rowOff>127000</xdr:rowOff>
                  </from>
                  <to>
                    <xdr:col>8</xdr:col>
                    <xdr:colOff>31750</xdr:colOff>
                    <xdr:row>18</xdr:row>
                    <xdr:rowOff>38100</xdr:rowOff>
                  </to>
                </anchor>
              </controlPr>
            </control>
          </mc:Choice>
        </mc:AlternateContent>
        <mc:AlternateContent xmlns:mc="http://schemas.openxmlformats.org/markup-compatibility/2006">
          <mc:Choice Requires="x14">
            <control shapeId="6424" r:id="rId11" name="Option Button 280">
              <controlPr defaultSize="0" autoFill="0" autoLine="0" autoPict="0">
                <anchor moveWithCells="1">
                  <from>
                    <xdr:col>6</xdr:col>
                    <xdr:colOff>88900</xdr:colOff>
                    <xdr:row>17</xdr:row>
                    <xdr:rowOff>127000</xdr:rowOff>
                  </from>
                  <to>
                    <xdr:col>8</xdr:col>
                    <xdr:colOff>31750</xdr:colOff>
                    <xdr:row>19</xdr:row>
                    <xdr:rowOff>38100</xdr:rowOff>
                  </to>
                </anchor>
              </controlPr>
            </control>
          </mc:Choice>
        </mc:AlternateContent>
        <mc:AlternateContent xmlns:mc="http://schemas.openxmlformats.org/markup-compatibility/2006">
          <mc:Choice Requires="x14">
            <control shapeId="6425" r:id="rId12" name="Option Button 281">
              <controlPr defaultSize="0" autoFill="0" autoLine="0" autoPict="0">
                <anchor moveWithCells="1">
                  <from>
                    <xdr:col>6</xdr:col>
                    <xdr:colOff>88900</xdr:colOff>
                    <xdr:row>18</xdr:row>
                    <xdr:rowOff>133350</xdr:rowOff>
                  </from>
                  <to>
                    <xdr:col>8</xdr:col>
                    <xdr:colOff>31750</xdr:colOff>
                    <xdr:row>20</xdr:row>
                    <xdr:rowOff>38100</xdr:rowOff>
                  </to>
                </anchor>
              </controlPr>
            </control>
          </mc:Choice>
        </mc:AlternateContent>
        <mc:AlternateContent xmlns:mc="http://schemas.openxmlformats.org/markup-compatibility/2006">
          <mc:Choice Requires="x14">
            <control shapeId="6427" r:id="rId13" name="Option Button 283">
              <controlPr defaultSize="0" autoFill="0" autoLine="0" autoPict="0">
                <anchor moveWithCells="1">
                  <from>
                    <xdr:col>6</xdr:col>
                    <xdr:colOff>88900</xdr:colOff>
                    <xdr:row>19</xdr:row>
                    <xdr:rowOff>146050</xdr:rowOff>
                  </from>
                  <to>
                    <xdr:col>8</xdr:col>
                    <xdr:colOff>31750</xdr:colOff>
                    <xdr:row>20</xdr:row>
                    <xdr:rowOff>203200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2:D13"/>
  <sheetViews>
    <sheetView topLeftCell="A10" zoomScale="70" zoomScaleNormal="70" workbookViewId="0">
      <selection activeCell="C6" sqref="C6"/>
    </sheetView>
  </sheetViews>
  <sheetFormatPr defaultRowHeight="12.5"/>
  <cols>
    <col min="1" max="1" width="2.81640625" customWidth="1"/>
    <col min="3" max="3" width="41.26953125" customWidth="1"/>
    <col min="4" max="4" width="95.453125" customWidth="1"/>
  </cols>
  <sheetData>
    <row r="2" spans="2:4" ht="25.5" thickBot="1">
      <c r="B2" s="322" t="s">
        <v>187</v>
      </c>
      <c r="C2" s="322"/>
      <c r="D2" s="322"/>
    </row>
    <row r="3" spans="2:4" ht="25.5" thickBot="1">
      <c r="B3" s="323" t="s">
        <v>22</v>
      </c>
      <c r="C3" s="324"/>
      <c r="D3" s="127" t="s">
        <v>188</v>
      </c>
    </row>
    <row r="4" spans="2:4" ht="114.5" thickBot="1">
      <c r="B4" s="133">
        <v>9</v>
      </c>
      <c r="C4" s="128" t="s">
        <v>189</v>
      </c>
      <c r="D4" s="129" t="s">
        <v>190</v>
      </c>
    </row>
    <row r="5" spans="2:4" ht="121" thickBot="1">
      <c r="B5" s="134">
        <v>8</v>
      </c>
      <c r="C5" s="128" t="s">
        <v>191</v>
      </c>
      <c r="D5" s="129" t="s">
        <v>192</v>
      </c>
    </row>
    <row r="6" spans="2:4" ht="114.5" thickBot="1">
      <c r="B6" s="134">
        <v>7</v>
      </c>
      <c r="C6" s="128" t="s">
        <v>193</v>
      </c>
      <c r="D6" s="129" t="s">
        <v>194</v>
      </c>
    </row>
    <row r="7" spans="2:4" ht="100.5" thickBot="1">
      <c r="B7" s="132">
        <v>6</v>
      </c>
      <c r="C7" s="128" t="s">
        <v>195</v>
      </c>
      <c r="D7" s="128" t="s">
        <v>196</v>
      </c>
    </row>
    <row r="8" spans="2:4" ht="142" thickBot="1">
      <c r="B8" s="132">
        <v>5</v>
      </c>
      <c r="C8" s="128" t="s">
        <v>197</v>
      </c>
      <c r="D8" s="128" t="s">
        <v>198</v>
      </c>
    </row>
    <row r="9" spans="2:4" ht="121" thickBot="1">
      <c r="B9" s="132">
        <v>4</v>
      </c>
      <c r="C9" s="128" t="s">
        <v>199</v>
      </c>
      <c r="D9" s="128" t="s">
        <v>200</v>
      </c>
    </row>
    <row r="10" spans="2:4" ht="100.5" thickBot="1">
      <c r="B10" s="130">
        <v>3</v>
      </c>
      <c r="C10" s="128" t="s">
        <v>201</v>
      </c>
      <c r="D10" s="128" t="s">
        <v>196</v>
      </c>
    </row>
    <row r="11" spans="2:4" ht="100.5" thickBot="1">
      <c r="B11" s="130">
        <v>2</v>
      </c>
      <c r="C11" s="128" t="s">
        <v>202</v>
      </c>
      <c r="D11" s="128" t="s">
        <v>203</v>
      </c>
    </row>
    <row r="12" spans="2:4" ht="81" thickBot="1">
      <c r="B12" s="131">
        <v>1</v>
      </c>
      <c r="C12" s="128" t="s">
        <v>204</v>
      </c>
      <c r="D12" s="128" t="s">
        <v>205</v>
      </c>
    </row>
    <row r="13" spans="2:4" ht="13">
      <c r="B13" s="325" t="s">
        <v>206</v>
      </c>
      <c r="C13" s="325"/>
    </row>
  </sheetData>
  <mergeCells count="3">
    <mergeCell ref="B2:D2"/>
    <mergeCell ref="B3:C3"/>
    <mergeCell ref="B13:C13"/>
  </mergeCells>
  <phoneticPr fontId="2" type="noConversion"/>
  <pageMargins left="0.75" right="0.75" top="1" bottom="1" header="0.5" footer="0.5"/>
  <pageSetup scale="60" orientation="portrait" horizontalDpi="1200" verticalDpi="12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X197"/>
  <sheetViews>
    <sheetView tabSelected="1" topLeftCell="F11" zoomScaleNormal="100" workbookViewId="0">
      <selection activeCell="T14" sqref="T14"/>
    </sheetView>
  </sheetViews>
  <sheetFormatPr defaultRowHeight="12.5"/>
  <cols>
    <col min="1" max="1" width="11" hidden="1" customWidth="1"/>
    <col min="2" max="2" width="4.7265625" hidden="1" customWidth="1"/>
    <col min="3" max="3" width="7.7265625" hidden="1" customWidth="1"/>
    <col min="4" max="4" width="5.7265625" hidden="1" customWidth="1"/>
    <col min="5" max="5" width="4.7265625" hidden="1" customWidth="1"/>
    <col min="6" max="6" width="3.7265625" customWidth="1"/>
    <col min="7" max="7" width="4.26953125" customWidth="1"/>
    <col min="8" max="8" width="30.26953125" customWidth="1"/>
    <col min="9" max="9" width="6" customWidth="1"/>
    <col min="10" max="10" width="4.1796875" customWidth="1"/>
    <col min="11" max="11" width="2.81640625" customWidth="1"/>
    <col min="12" max="12" width="6.7265625" customWidth="1"/>
    <col min="13" max="13" width="2.54296875" customWidth="1"/>
    <col min="14" max="14" width="1.453125" customWidth="1"/>
    <col min="15" max="15" width="4.81640625" style="49" customWidth="1"/>
    <col min="16" max="16" width="4.26953125" customWidth="1"/>
    <col min="17" max="17" width="10.54296875" customWidth="1"/>
    <col min="18" max="18" width="2.26953125" customWidth="1"/>
    <col min="19" max="19" width="6.7265625" customWidth="1"/>
    <col min="20" max="20" width="13" customWidth="1"/>
    <col min="21" max="21" width="3.453125" customWidth="1"/>
    <col min="22" max="22" width="4.1796875" customWidth="1"/>
    <col min="23" max="23" width="11.7265625" customWidth="1"/>
  </cols>
  <sheetData>
    <row r="2" spans="7:23" ht="12" customHeight="1">
      <c r="G2" s="1"/>
      <c r="H2" s="2"/>
      <c r="I2" s="2"/>
      <c r="J2" s="2"/>
      <c r="K2" s="2"/>
      <c r="L2" s="2"/>
      <c r="M2" s="2"/>
      <c r="N2" s="2"/>
      <c r="O2" s="3"/>
      <c r="P2" s="2"/>
      <c r="Q2" s="2"/>
      <c r="R2" s="2"/>
      <c r="S2" s="2"/>
      <c r="T2" s="2"/>
      <c r="U2" s="2"/>
      <c r="V2" s="2"/>
      <c r="W2" s="4"/>
    </row>
    <row r="3" spans="7:23" ht="26.5">
      <c r="G3" s="5"/>
      <c r="H3" s="326" t="s">
        <v>0</v>
      </c>
      <c r="I3" s="326"/>
      <c r="J3" s="326"/>
      <c r="K3" s="326"/>
      <c r="L3" s="326"/>
      <c r="M3" s="326"/>
      <c r="N3" s="326"/>
      <c r="O3" s="326"/>
      <c r="P3" s="326"/>
      <c r="Q3" s="326"/>
      <c r="R3" s="326"/>
      <c r="S3" s="326"/>
      <c r="T3" s="326"/>
      <c r="U3" s="326"/>
      <c r="V3" s="326"/>
      <c r="W3" s="327"/>
    </row>
    <row r="4" spans="7:23" ht="26.5">
      <c r="G4" s="5"/>
      <c r="H4" s="326" t="s">
        <v>207</v>
      </c>
      <c r="I4" s="326"/>
      <c r="J4" s="326"/>
      <c r="K4" s="326"/>
      <c r="L4" s="326"/>
      <c r="M4" s="326"/>
      <c r="N4" s="326"/>
      <c r="O4" s="326"/>
      <c r="P4" s="326"/>
      <c r="Q4" s="326"/>
      <c r="R4" s="326"/>
      <c r="S4" s="326"/>
      <c r="T4" s="326"/>
      <c r="U4" s="326"/>
      <c r="V4" s="326"/>
      <c r="W4" s="327"/>
    </row>
    <row r="5" spans="7:23" s="85" customFormat="1" ht="13">
      <c r="G5" s="187"/>
      <c r="H5" s="6"/>
      <c r="I5" s="6"/>
      <c r="J5" s="6"/>
      <c r="K5" s="6"/>
      <c r="L5" s="6"/>
      <c r="M5" s="6"/>
      <c r="N5" s="6"/>
      <c r="O5" s="6"/>
      <c r="P5" s="6"/>
      <c r="Q5" s="6"/>
      <c r="R5" s="6"/>
      <c r="S5" s="6"/>
      <c r="T5" s="6"/>
      <c r="U5" s="6"/>
      <c r="V5" s="6"/>
      <c r="W5" s="8"/>
    </row>
    <row r="6" spans="7:23" ht="18">
      <c r="G6" s="5"/>
      <c r="H6" s="6"/>
      <c r="I6" s="6"/>
      <c r="J6" s="6"/>
      <c r="K6" s="6"/>
      <c r="L6" s="6"/>
      <c r="M6" s="6"/>
      <c r="N6" s="6"/>
      <c r="O6" s="7"/>
      <c r="P6" s="6"/>
      <c r="Q6" s="6"/>
      <c r="R6" s="6"/>
      <c r="S6" s="108" t="s">
        <v>208</v>
      </c>
      <c r="T6" s="328">
        <f>M14</f>
        <v>46011</v>
      </c>
      <c r="U6" s="328"/>
      <c r="V6" s="329">
        <v>1</v>
      </c>
      <c r="W6" s="330"/>
    </row>
    <row r="7" spans="7:23" ht="30.75" customHeight="1">
      <c r="G7" s="5"/>
      <c r="H7" s="331" t="s">
        <v>5</v>
      </c>
      <c r="I7" s="331"/>
      <c r="J7" s="331"/>
      <c r="K7" s="331"/>
      <c r="L7" s="332" t="s">
        <v>209</v>
      </c>
      <c r="M7" s="332"/>
      <c r="N7" s="332"/>
      <c r="O7" s="332"/>
      <c r="P7" s="332"/>
      <c r="Q7" s="332"/>
      <c r="R7" s="332"/>
      <c r="S7" s="332"/>
      <c r="T7" s="332"/>
      <c r="U7" s="332"/>
      <c r="V7" s="332"/>
      <c r="W7" s="332"/>
    </row>
    <row r="8" spans="7:23" ht="18">
      <c r="G8" s="5"/>
      <c r="H8" s="333" t="s">
        <v>7</v>
      </c>
      <c r="I8" s="333"/>
      <c r="J8" s="333"/>
      <c r="K8" s="333"/>
      <c r="L8" s="332" t="s">
        <v>210</v>
      </c>
      <c r="M8" s="332"/>
      <c r="N8" s="332"/>
      <c r="O8" s="332"/>
      <c r="P8" s="332"/>
      <c r="Q8" s="332"/>
      <c r="R8" s="332"/>
      <c r="S8" s="332"/>
      <c r="T8" s="332"/>
      <c r="U8" s="332"/>
      <c r="V8" s="332"/>
      <c r="W8" s="332"/>
    </row>
    <row r="9" spans="7:23" ht="18">
      <c r="G9" s="5"/>
      <c r="H9" s="333" t="s">
        <v>211</v>
      </c>
      <c r="I9" s="333"/>
      <c r="J9" s="333"/>
      <c r="K9" s="333"/>
      <c r="L9" s="332" t="s">
        <v>212</v>
      </c>
      <c r="M9" s="332"/>
      <c r="N9" s="332"/>
      <c r="O9" s="332"/>
      <c r="P9" s="332"/>
      <c r="Q9" s="332"/>
      <c r="R9" s="332"/>
      <c r="S9" s="332"/>
      <c r="T9" s="332"/>
      <c r="U9" s="332"/>
      <c r="V9" s="332"/>
      <c r="W9" s="332"/>
    </row>
    <row r="10" spans="7:23" ht="18">
      <c r="G10" s="5"/>
      <c r="H10" s="333" t="s">
        <v>10</v>
      </c>
      <c r="I10" s="333"/>
      <c r="J10" s="333"/>
      <c r="K10" s="333"/>
      <c r="L10" s="332" t="s">
        <v>213</v>
      </c>
      <c r="M10" s="332"/>
      <c r="N10" s="332"/>
      <c r="O10" s="332"/>
      <c r="P10" s="332"/>
      <c r="Q10" s="332"/>
      <c r="R10" s="332"/>
      <c r="S10" s="332"/>
      <c r="T10" s="332"/>
      <c r="U10" s="332"/>
      <c r="V10" s="332"/>
      <c r="W10" s="332"/>
    </row>
    <row r="11" spans="7:23" ht="18">
      <c r="G11" s="5"/>
      <c r="H11" s="333" t="s">
        <v>11</v>
      </c>
      <c r="I11" s="333"/>
      <c r="J11" s="333"/>
      <c r="K11" s="333"/>
      <c r="L11" s="343" t="s">
        <v>210</v>
      </c>
      <c r="M11" s="343"/>
      <c r="N11" s="343"/>
      <c r="O11" s="343"/>
      <c r="P11" s="343"/>
      <c r="Q11" s="343"/>
      <c r="R11" s="343"/>
      <c r="S11" s="343"/>
      <c r="T11" s="343"/>
      <c r="U11" s="343"/>
      <c r="V11" s="343"/>
      <c r="W11" s="343"/>
    </row>
    <row r="12" spans="7:23" ht="18">
      <c r="G12" s="5"/>
      <c r="H12" s="11"/>
      <c r="I12" s="11"/>
      <c r="J12" s="11"/>
      <c r="K12" s="11"/>
      <c r="L12" s="344" t="s">
        <v>214</v>
      </c>
      <c r="M12" s="344"/>
      <c r="N12" s="344"/>
      <c r="O12" s="344"/>
      <c r="P12" s="344"/>
      <c r="Q12" s="344"/>
      <c r="R12" s="344"/>
      <c r="S12" s="344"/>
      <c r="T12" s="344"/>
      <c r="U12" s="344"/>
      <c r="V12" s="344"/>
      <c r="W12" s="344"/>
    </row>
    <row r="13" spans="7:23" ht="18">
      <c r="G13" s="5"/>
      <c r="H13" s="11"/>
      <c r="I13" s="11"/>
      <c r="J13" s="11"/>
      <c r="K13" s="11"/>
      <c r="L13" s="9"/>
      <c r="M13" s="9"/>
      <c r="N13" s="9"/>
      <c r="O13" s="9"/>
      <c r="P13" s="9"/>
      <c r="Q13" s="9"/>
      <c r="R13" s="9"/>
      <c r="S13" s="9"/>
      <c r="T13" s="9"/>
      <c r="U13" s="9"/>
      <c r="V13" s="9"/>
      <c r="W13" s="10"/>
    </row>
    <row r="14" spans="7:23" ht="18" customHeight="1">
      <c r="G14" s="5"/>
      <c r="H14" s="345" t="s">
        <v>13</v>
      </c>
      <c r="I14" s="345"/>
      <c r="J14" s="345"/>
      <c r="K14" s="345"/>
      <c r="L14" s="106" t="s">
        <v>6</v>
      </c>
      <c r="M14" s="346">
        <v>46011</v>
      </c>
      <c r="N14" s="346"/>
      <c r="O14" s="346"/>
      <c r="P14" s="346"/>
      <c r="Q14" s="106"/>
      <c r="R14" s="106"/>
      <c r="S14" s="106"/>
      <c r="T14" s="106"/>
      <c r="U14" s="106"/>
      <c r="V14" s="106"/>
      <c r="W14" s="8"/>
    </row>
    <row r="15" spans="7:23" ht="16" thickBot="1">
      <c r="G15" s="5"/>
      <c r="H15" s="9"/>
      <c r="I15" s="6"/>
      <c r="J15" s="6"/>
      <c r="K15" s="6"/>
      <c r="L15" s="6"/>
      <c r="M15" s="6"/>
      <c r="N15" s="6"/>
      <c r="O15" s="6"/>
      <c r="P15" s="6"/>
      <c r="Q15" s="6"/>
      <c r="R15" s="6"/>
      <c r="S15" s="6"/>
      <c r="T15" s="6"/>
      <c r="U15" s="6"/>
      <c r="V15" s="6"/>
      <c r="W15" s="8"/>
    </row>
    <row r="16" spans="7:23" ht="45.5" thickBot="1">
      <c r="G16" s="5"/>
      <c r="H16" s="334" t="s">
        <v>215</v>
      </c>
      <c r="I16" s="335"/>
      <c r="J16" s="335"/>
      <c r="K16" s="335"/>
      <c r="L16" s="336">
        <f>Q33</f>
        <v>7</v>
      </c>
      <c r="M16" s="337"/>
      <c r="N16" s="338" t="s">
        <v>216</v>
      </c>
      <c r="O16" s="338"/>
      <c r="P16" s="338"/>
      <c r="Q16" s="338"/>
      <c r="R16" s="339" t="s">
        <v>217</v>
      </c>
      <c r="S16" s="340"/>
      <c r="T16" s="340"/>
      <c r="U16" s="341">
        <f>'Tekno-Meter_2.5'!$Q$7</f>
        <v>0.8</v>
      </c>
      <c r="V16" s="342"/>
      <c r="W16" s="107"/>
    </row>
    <row r="17" spans="7:23" s="85" customFormat="1" ht="13.5" thickBot="1">
      <c r="G17" s="187"/>
      <c r="H17" s="86"/>
      <c r="I17" s="86"/>
      <c r="J17" s="86"/>
      <c r="K17" s="86"/>
      <c r="L17" s="86"/>
      <c r="M17" s="87"/>
      <c r="N17" s="87"/>
      <c r="O17" s="87"/>
      <c r="P17" s="87"/>
      <c r="Q17" s="87"/>
      <c r="R17" s="6"/>
      <c r="S17" s="6"/>
      <c r="T17" s="6"/>
      <c r="U17" s="6"/>
      <c r="V17" s="6"/>
      <c r="W17" s="8"/>
    </row>
    <row r="18" spans="7:23" ht="20.5">
      <c r="G18" s="5"/>
      <c r="H18" s="88" t="s">
        <v>3</v>
      </c>
      <c r="J18" s="12"/>
      <c r="K18" s="13"/>
      <c r="L18" s="14"/>
      <c r="M18" s="14"/>
      <c r="N18" s="14"/>
      <c r="O18" s="14"/>
      <c r="P18" s="14"/>
      <c r="Q18" s="14"/>
      <c r="R18" s="14"/>
      <c r="S18" s="14"/>
      <c r="T18" s="14"/>
      <c r="U18" s="13"/>
      <c r="V18" s="15"/>
      <c r="W18" s="16"/>
    </row>
    <row r="19" spans="7:23" ht="21" customHeight="1">
      <c r="G19" s="5"/>
      <c r="J19" s="17"/>
      <c r="K19" s="18"/>
      <c r="L19" s="19"/>
      <c r="M19" s="19"/>
      <c r="N19" s="19"/>
      <c r="O19" s="19"/>
      <c r="P19" s="19"/>
      <c r="Q19" s="19"/>
      <c r="R19" s="19"/>
      <c r="S19" s="19"/>
      <c r="T19" s="19"/>
      <c r="U19" s="18"/>
      <c r="V19" s="20"/>
      <c r="W19" s="16"/>
    </row>
    <row r="20" spans="7:23" ht="92.25" customHeight="1" thickBot="1">
      <c r="G20" s="5"/>
      <c r="H20" s="21" t="s">
        <v>3</v>
      </c>
      <c r="J20" s="17"/>
      <c r="K20" s="18"/>
      <c r="L20" s="347" t="s">
        <v>218</v>
      </c>
      <c r="M20" s="348"/>
      <c r="N20" s="348"/>
      <c r="O20" s="348"/>
      <c r="P20" s="348"/>
      <c r="Q20" s="348"/>
      <c r="R20" s="348"/>
      <c r="S20" s="348"/>
      <c r="T20" s="349"/>
      <c r="U20" s="18"/>
      <c r="V20" s="20"/>
      <c r="W20" s="16"/>
    </row>
    <row r="21" spans="7:23" ht="15.5">
      <c r="G21" s="5"/>
      <c r="H21" s="21"/>
      <c r="J21" s="17"/>
      <c r="K21" s="18"/>
      <c r="L21" s="22"/>
      <c r="M21" s="22"/>
      <c r="N21" s="22"/>
      <c r="O21" s="22"/>
      <c r="P21" s="22"/>
      <c r="Q21" s="22"/>
      <c r="R21" s="22"/>
      <c r="S21" s="22"/>
      <c r="T21" s="22"/>
      <c r="U21" s="23"/>
      <c r="V21" s="20"/>
      <c r="W21" s="16"/>
    </row>
    <row r="22" spans="7:23" ht="16" thickBot="1">
      <c r="G22" s="5"/>
      <c r="H22" s="21"/>
      <c r="J22" s="17"/>
      <c r="K22" s="18"/>
      <c r="L22" s="24"/>
      <c r="M22" s="24"/>
      <c r="N22" s="24"/>
      <c r="O22" s="25"/>
      <c r="P22" s="24"/>
      <c r="Q22" s="26"/>
      <c r="R22" s="24"/>
      <c r="S22" s="24"/>
      <c r="T22" s="24"/>
      <c r="U22" s="18"/>
      <c r="V22" s="20"/>
      <c r="W22" s="16"/>
    </row>
    <row r="23" spans="7:23" ht="30" customHeight="1">
      <c r="G23" s="5"/>
      <c r="H23" s="21"/>
      <c r="J23" s="17"/>
      <c r="K23" s="18"/>
      <c r="L23" s="350" t="s">
        <v>3</v>
      </c>
      <c r="M23" s="147"/>
      <c r="N23" s="147"/>
      <c r="O23" s="136">
        <v>9</v>
      </c>
      <c r="P23" s="27"/>
      <c r="Q23" s="28" t="s">
        <v>3</v>
      </c>
      <c r="R23" s="27"/>
      <c r="S23" s="89">
        <v>9</v>
      </c>
      <c r="T23" s="24"/>
      <c r="U23" s="18"/>
      <c r="V23" s="20"/>
      <c r="W23" s="16"/>
    </row>
    <row r="24" spans="7:23" ht="30" customHeight="1">
      <c r="G24" s="5"/>
      <c r="H24" s="21"/>
      <c r="J24" s="17"/>
      <c r="K24" s="18"/>
      <c r="L24" s="350"/>
      <c r="M24" s="147"/>
      <c r="N24" s="147"/>
      <c r="O24" s="136">
        <v>8</v>
      </c>
      <c r="P24" s="27"/>
      <c r="Q24" s="29" t="s">
        <v>3</v>
      </c>
      <c r="R24" s="27"/>
      <c r="S24" s="89">
        <v>8</v>
      </c>
      <c r="T24" s="24"/>
      <c r="U24" s="18"/>
      <c r="V24" s="20"/>
      <c r="W24" s="16"/>
    </row>
    <row r="25" spans="7:23" ht="30" customHeight="1">
      <c r="G25" s="5"/>
      <c r="H25" s="21"/>
      <c r="J25" s="17"/>
      <c r="K25" s="18"/>
      <c r="L25" s="350"/>
      <c r="M25" s="147"/>
      <c r="N25" s="147"/>
      <c r="O25" s="136">
        <v>7</v>
      </c>
      <c r="P25" s="27"/>
      <c r="Q25" s="29" t="s">
        <v>3</v>
      </c>
      <c r="R25" s="27"/>
      <c r="S25" s="89">
        <v>7</v>
      </c>
      <c r="T25" s="24"/>
      <c r="U25" s="18"/>
      <c r="V25" s="20"/>
      <c r="W25" s="16"/>
    </row>
    <row r="26" spans="7:23" ht="30" customHeight="1">
      <c r="G26" s="5"/>
      <c r="H26" s="21"/>
      <c r="J26" s="17"/>
      <c r="K26" s="18"/>
      <c r="L26" s="350"/>
      <c r="M26" s="147"/>
      <c r="N26" s="147"/>
      <c r="O26" s="136">
        <v>6</v>
      </c>
      <c r="P26" s="27"/>
      <c r="Q26" s="29" t="s">
        <v>3</v>
      </c>
      <c r="R26" s="27"/>
      <c r="S26" s="89">
        <v>6</v>
      </c>
      <c r="T26" s="24"/>
      <c r="U26" s="18"/>
      <c r="V26" s="20"/>
      <c r="W26" s="16"/>
    </row>
    <row r="27" spans="7:23" ht="30" customHeight="1">
      <c r="G27" s="5"/>
      <c r="H27" s="21"/>
      <c r="J27" s="17"/>
      <c r="K27" s="18"/>
      <c r="L27" s="350"/>
      <c r="M27" s="147"/>
      <c r="N27" s="147"/>
      <c r="O27" s="136">
        <v>5</v>
      </c>
      <c r="P27" s="27"/>
      <c r="Q27" s="29" t="s">
        <v>3</v>
      </c>
      <c r="R27" s="27"/>
      <c r="S27" s="89">
        <v>5</v>
      </c>
      <c r="T27" s="24"/>
      <c r="U27" s="18"/>
      <c r="V27" s="20"/>
      <c r="W27" s="16"/>
    </row>
    <row r="28" spans="7:23" ht="30" customHeight="1">
      <c r="G28" s="5"/>
      <c r="J28" s="17"/>
      <c r="K28" s="18"/>
      <c r="L28" s="350"/>
      <c r="M28" s="147"/>
      <c r="N28" s="147"/>
      <c r="O28" s="136">
        <v>4</v>
      </c>
      <c r="P28" s="27"/>
      <c r="Q28" s="29" t="s">
        <v>3</v>
      </c>
      <c r="R28" s="27"/>
      <c r="S28" s="89">
        <v>4</v>
      </c>
      <c r="T28" s="24"/>
      <c r="U28" s="18"/>
      <c r="V28" s="20"/>
      <c r="W28" s="16"/>
    </row>
    <row r="29" spans="7:23" ht="30" customHeight="1">
      <c r="G29" s="5"/>
      <c r="J29" s="17"/>
      <c r="K29" s="18"/>
      <c r="L29" s="350"/>
      <c r="M29" s="147"/>
      <c r="N29" s="147"/>
      <c r="O29" s="136">
        <v>3</v>
      </c>
      <c r="P29" s="27"/>
      <c r="Q29" s="29" t="s">
        <v>3</v>
      </c>
      <c r="R29" s="27"/>
      <c r="S29" s="89">
        <v>3</v>
      </c>
      <c r="T29" s="24"/>
      <c r="U29" s="18"/>
      <c r="V29" s="20"/>
      <c r="W29" s="16"/>
    </row>
    <row r="30" spans="7:23" ht="30" customHeight="1">
      <c r="G30" s="5"/>
      <c r="J30" s="17"/>
      <c r="K30" s="18"/>
      <c r="L30" s="350"/>
      <c r="M30" s="147"/>
      <c r="N30" s="147"/>
      <c r="O30" s="136">
        <v>2</v>
      </c>
      <c r="P30" s="27"/>
      <c r="Q30" s="29" t="s">
        <v>3</v>
      </c>
      <c r="R30" s="27"/>
      <c r="S30" s="89">
        <v>2</v>
      </c>
      <c r="T30" s="24"/>
      <c r="U30" s="18"/>
      <c r="V30" s="20"/>
      <c r="W30" s="16"/>
    </row>
    <row r="31" spans="7:23" ht="30" customHeight="1" thickBot="1">
      <c r="G31" s="5"/>
      <c r="J31" s="17"/>
      <c r="K31" s="18"/>
      <c r="L31" s="350"/>
      <c r="M31" s="147"/>
      <c r="N31" s="147"/>
      <c r="O31" s="136">
        <v>1</v>
      </c>
      <c r="P31" s="27"/>
      <c r="Q31" s="30" t="s">
        <v>3</v>
      </c>
      <c r="R31" s="27"/>
      <c r="S31" s="89">
        <v>1</v>
      </c>
      <c r="T31" s="24"/>
      <c r="U31" s="18"/>
      <c r="V31" s="20"/>
      <c r="W31" s="16"/>
    </row>
    <row r="32" spans="7:23" ht="13" thickBot="1">
      <c r="G32" s="5" t="s">
        <v>3</v>
      </c>
      <c r="J32" s="17"/>
      <c r="K32" s="18"/>
      <c r="L32" s="24"/>
      <c r="M32" s="24"/>
      <c r="N32" s="24"/>
      <c r="O32" s="25"/>
      <c r="P32" s="24"/>
      <c r="Q32" s="24"/>
      <c r="R32" s="24"/>
      <c r="S32" s="24"/>
      <c r="T32" s="24"/>
      <c r="U32" s="18"/>
      <c r="V32" s="20"/>
      <c r="W32" s="16"/>
    </row>
    <row r="33" spans="2:24" ht="51.75" customHeight="1" thickTop="1" thickBot="1">
      <c r="G33" s="5"/>
      <c r="J33" s="17"/>
      <c r="K33" s="18"/>
      <c r="L33" s="351" t="s">
        <v>22</v>
      </c>
      <c r="M33" s="351"/>
      <c r="N33" s="351"/>
      <c r="O33" s="351"/>
      <c r="P33" s="31" t="s">
        <v>19</v>
      </c>
      <c r="Q33" s="145">
        <f>+MAX(C39:C47)</f>
        <v>7</v>
      </c>
      <c r="R33" s="32"/>
      <c r="S33" s="32"/>
      <c r="T33" s="24"/>
      <c r="U33" s="18"/>
      <c r="V33" s="20"/>
      <c r="W33" s="16"/>
    </row>
    <row r="34" spans="2:24" ht="13.5" thickTop="1">
      <c r="G34" s="5"/>
      <c r="J34" s="17"/>
      <c r="K34" s="33"/>
      <c r="L34" s="34"/>
      <c r="M34" s="35"/>
      <c r="N34" s="35"/>
      <c r="O34" s="35"/>
      <c r="P34" s="36"/>
      <c r="Q34" s="37"/>
      <c r="R34" s="38"/>
      <c r="S34" s="38"/>
      <c r="T34" s="33"/>
      <c r="U34" s="33"/>
      <c r="V34" s="20"/>
      <c r="W34" s="16"/>
    </row>
    <row r="35" spans="2:24" ht="13" thickBot="1">
      <c r="D35" s="352" t="s">
        <v>3</v>
      </c>
      <c r="E35" s="352"/>
      <c r="F35" s="40"/>
      <c r="G35" s="39"/>
      <c r="H35" s="40"/>
      <c r="I35" s="40"/>
      <c r="J35" s="41"/>
      <c r="K35" s="42"/>
      <c r="L35" s="43"/>
      <c r="M35" s="43"/>
      <c r="N35" s="43"/>
      <c r="O35" s="44"/>
      <c r="P35" s="43"/>
      <c r="Q35" s="43"/>
      <c r="R35" s="43"/>
      <c r="S35" s="43"/>
      <c r="T35" s="43"/>
      <c r="U35" s="43"/>
      <c r="V35" s="45"/>
      <c r="W35" s="16"/>
    </row>
    <row r="36" spans="2:24">
      <c r="D36" s="40"/>
      <c r="E36" s="40"/>
      <c r="F36" s="40"/>
      <c r="G36" s="39"/>
      <c r="H36" s="40"/>
      <c r="I36" s="40"/>
      <c r="J36" s="40"/>
      <c r="K36" s="40"/>
      <c r="W36" s="16"/>
    </row>
    <row r="37" spans="2:24">
      <c r="D37" s="40"/>
      <c r="E37" s="40"/>
      <c r="F37" s="40"/>
      <c r="G37" s="101"/>
      <c r="H37" s="102"/>
      <c r="I37" s="102"/>
      <c r="J37" s="102"/>
      <c r="K37" s="102"/>
      <c r="L37" s="103"/>
      <c r="M37" s="103"/>
      <c r="N37" s="103"/>
      <c r="O37" s="104"/>
      <c r="P37" s="103"/>
      <c r="Q37" s="103"/>
      <c r="R37" s="103"/>
      <c r="S37" s="103"/>
      <c r="T37" s="103"/>
      <c r="U37" s="103"/>
      <c r="V37" s="103"/>
      <c r="W37" s="51"/>
    </row>
    <row r="38" spans="2:24">
      <c r="D38" s="40"/>
      <c r="E38" s="40"/>
      <c r="F38" s="40"/>
      <c r="G38" s="105"/>
      <c r="H38" s="105"/>
      <c r="I38" s="105"/>
      <c r="J38" s="105"/>
      <c r="K38" s="105"/>
      <c r="L38" s="2"/>
      <c r="M38" s="2"/>
      <c r="N38" s="2"/>
      <c r="O38" s="3"/>
      <c r="P38" s="2"/>
      <c r="Q38" s="2"/>
      <c r="R38" s="2"/>
      <c r="S38" s="2"/>
      <c r="T38" s="2"/>
      <c r="U38" s="2"/>
      <c r="V38" s="2"/>
      <c r="W38" s="2"/>
    </row>
    <row r="39" spans="2:24" ht="13">
      <c r="B39" s="46">
        <f t="shared" ref="B39:B47" si="0">IF(OR(C39&gt;0,D39&gt;80%,),C39,0)</f>
        <v>0</v>
      </c>
      <c r="C39" s="99">
        <f t="shared" ref="C39:C44" si="1">IF(AND($C$51&lt;=D39,D39&lt;=100%,D40&gt;=$C$51,D41&gt;=$C$51),E39,0)</f>
        <v>0</v>
      </c>
      <c r="D39" s="47">
        <f>'Tekno-Meter_2.5'!$C$195</f>
        <v>0</v>
      </c>
      <c r="E39" s="48">
        <v>9</v>
      </c>
      <c r="F39" s="48"/>
      <c r="G39" s="48"/>
      <c r="H39" s="48"/>
      <c r="I39" s="48"/>
      <c r="J39" s="48"/>
      <c r="K39" s="48"/>
      <c r="Q39" s="50" t="s">
        <v>3</v>
      </c>
    </row>
    <row r="40" spans="2:24" ht="12.75" customHeight="1">
      <c r="B40" s="46">
        <f t="shared" si="0"/>
        <v>0</v>
      </c>
      <c r="C40" s="99">
        <f>IF(AND($C$51&lt;=D40,D40&lt;=100%,D41&gt;=$C$51,D42&gt;=$C$51),E40,0)</f>
        <v>0</v>
      </c>
      <c r="D40" s="47">
        <f>'Tekno-Meter_2.5'!$C$177</f>
        <v>0.77777777777777779</v>
      </c>
      <c r="E40" s="48">
        <v>8</v>
      </c>
      <c r="F40" s="48"/>
      <c r="G40" s="48"/>
      <c r="H40" s="48"/>
      <c r="I40" s="48"/>
      <c r="J40" s="48"/>
      <c r="K40" s="48"/>
      <c r="Q40" s="52" t="s">
        <v>3</v>
      </c>
      <c r="X40" t="s">
        <v>3</v>
      </c>
    </row>
    <row r="41" spans="2:24" ht="12.75" customHeight="1">
      <c r="B41" s="46">
        <f t="shared" si="0"/>
        <v>7</v>
      </c>
      <c r="C41" s="99">
        <f t="shared" si="1"/>
        <v>7</v>
      </c>
      <c r="D41" s="47">
        <f>'Tekno-Meter_2.5'!$C$158</f>
        <v>1</v>
      </c>
      <c r="E41" s="48">
        <v>7</v>
      </c>
      <c r="F41" s="48"/>
      <c r="G41" s="48"/>
      <c r="H41" s="48"/>
      <c r="I41" s="48"/>
      <c r="J41" s="48"/>
      <c r="K41" s="48"/>
      <c r="Q41" s="52" t="s">
        <v>3</v>
      </c>
    </row>
    <row r="42" spans="2:24" ht="12.75" customHeight="1">
      <c r="B42" s="46">
        <f t="shared" si="0"/>
        <v>6</v>
      </c>
      <c r="C42" s="99">
        <f t="shared" si="1"/>
        <v>6</v>
      </c>
      <c r="D42" s="47">
        <f>'Tekno-Meter_2.5'!$C$134</f>
        <v>1</v>
      </c>
      <c r="E42" s="48">
        <v>6</v>
      </c>
      <c r="F42" s="48"/>
      <c r="G42" s="48"/>
      <c r="H42" s="48"/>
      <c r="I42" s="48"/>
      <c r="J42" s="48"/>
      <c r="K42" s="48"/>
      <c r="Q42" s="52" t="s">
        <v>3</v>
      </c>
    </row>
    <row r="43" spans="2:24" ht="12.75" customHeight="1">
      <c r="B43" s="46">
        <f t="shared" si="0"/>
        <v>5</v>
      </c>
      <c r="C43" s="99">
        <f>IF(AND($C$51&lt;=D43,D43&lt;=100%,D44&gt;=$C$51,D45&gt;=$C$51),E43,0)</f>
        <v>5</v>
      </c>
      <c r="D43" s="47">
        <f>'Tekno-Meter_2.5'!$C$116</f>
        <v>1</v>
      </c>
      <c r="E43" s="48">
        <v>5</v>
      </c>
      <c r="F43" s="48"/>
      <c r="G43" s="48"/>
      <c r="H43" s="48"/>
      <c r="I43" s="48"/>
      <c r="J43" s="48"/>
      <c r="K43" s="48"/>
    </row>
    <row r="44" spans="2:24" ht="13">
      <c r="B44" s="46">
        <f t="shared" si="0"/>
        <v>4</v>
      </c>
      <c r="C44" s="99">
        <f t="shared" si="1"/>
        <v>4</v>
      </c>
      <c r="D44" s="47">
        <f>'Tekno-Meter_2.5'!$C$97</f>
        <v>1</v>
      </c>
      <c r="E44" s="48">
        <v>4</v>
      </c>
      <c r="F44" s="48"/>
      <c r="G44" s="48"/>
      <c r="H44" s="48"/>
      <c r="I44" s="48"/>
      <c r="J44" s="48"/>
      <c r="K44" s="48"/>
    </row>
    <row r="45" spans="2:24" ht="13">
      <c r="B45" s="46">
        <f>IF(OR(C45&gt;0,D45&gt;80%,),C45,0)</f>
        <v>3</v>
      </c>
      <c r="C45" s="99">
        <f>IF(AND($C$51&lt;=D45,D45&lt;= 100%),E45, 0)</f>
        <v>3</v>
      </c>
      <c r="D45" s="47">
        <f>'Tekno-Meter_2.5'!$C$78</f>
        <v>1</v>
      </c>
      <c r="E45" s="48">
        <v>3</v>
      </c>
      <c r="F45" s="48"/>
      <c r="G45" s="48"/>
      <c r="H45" s="48"/>
      <c r="I45" s="48"/>
      <c r="J45" s="48"/>
      <c r="K45" s="48"/>
    </row>
    <row r="46" spans="2:24" ht="13">
      <c r="B46" s="46">
        <f t="shared" si="0"/>
        <v>2</v>
      </c>
      <c r="C46" s="99">
        <f>IF(AND($C$51&lt;=D46,D46&lt;= 100%,$C$47&gt;=$C$51),E46, 0)</f>
        <v>2</v>
      </c>
      <c r="D46" s="47">
        <f>'Tekno-Meter_2.5'!$C$58</f>
        <v>1</v>
      </c>
      <c r="E46" s="48">
        <v>2</v>
      </c>
      <c r="F46" s="48"/>
      <c r="G46" s="48"/>
      <c r="H46" s="48"/>
      <c r="I46" s="48"/>
      <c r="J46" s="48"/>
      <c r="K46" s="48"/>
    </row>
    <row r="47" spans="2:24" ht="13">
      <c r="B47" s="46">
        <f t="shared" si="0"/>
        <v>1</v>
      </c>
      <c r="C47" s="99">
        <f>IF(AND($C$51&lt;=D47,D47&lt;=100%),E47,0)</f>
        <v>1</v>
      </c>
      <c r="D47" s="47">
        <f>'Tekno-Meter_2.5'!$C$35</f>
        <v>1</v>
      </c>
      <c r="E47" s="48">
        <v>1</v>
      </c>
      <c r="F47" s="48"/>
      <c r="G47" s="48"/>
      <c r="H47" s="48"/>
      <c r="I47" s="48"/>
      <c r="J47" s="48"/>
      <c r="K47" s="48"/>
    </row>
    <row r="48" spans="2:24" ht="13" thickBot="1"/>
    <row r="49" spans="1:3" ht="13" thickBot="1">
      <c r="A49" t="s">
        <v>40</v>
      </c>
      <c r="B49" t="s">
        <v>3</v>
      </c>
      <c r="C49" s="92">
        <f>'Tekno-Meter_2.5'!$Q$7</f>
        <v>0.8</v>
      </c>
    </row>
    <row r="50" spans="1:3" ht="13" thickBot="1">
      <c r="A50" s="100" t="s">
        <v>41</v>
      </c>
      <c r="C50" s="92">
        <v>1</v>
      </c>
    </row>
    <row r="51" spans="1:3">
      <c r="C51" s="92">
        <f>IF(C49=0,1,C49)</f>
        <v>0.8</v>
      </c>
    </row>
    <row r="197" spans="2:18" ht="23.25" customHeight="1">
      <c r="B197" s="353" t="s">
        <v>219</v>
      </c>
      <c r="C197" s="353"/>
      <c r="D197" s="353"/>
      <c r="E197" s="353"/>
      <c r="F197" s="353"/>
      <c r="G197" s="353"/>
      <c r="H197" s="353"/>
      <c r="I197" s="353"/>
      <c r="J197" s="353"/>
      <c r="K197" s="353"/>
      <c r="L197" s="353"/>
      <c r="M197" s="353"/>
      <c r="N197" s="353"/>
      <c r="O197" s="353"/>
      <c r="P197" s="353"/>
      <c r="Q197" s="353"/>
      <c r="R197" s="353"/>
    </row>
  </sheetData>
  <mergeCells count="27">
    <mergeCell ref="L20:T20"/>
    <mergeCell ref="L23:L31"/>
    <mergeCell ref="L33:O33"/>
    <mergeCell ref="D35:E35"/>
    <mergeCell ref="B197:R197"/>
    <mergeCell ref="H11:K11"/>
    <mergeCell ref="L11:W11"/>
    <mergeCell ref="L12:W12"/>
    <mergeCell ref="H14:K14"/>
    <mergeCell ref="M14:P14"/>
    <mergeCell ref="H16:K16"/>
    <mergeCell ref="L16:M16"/>
    <mergeCell ref="N16:Q16"/>
    <mergeCell ref="R16:T16"/>
    <mergeCell ref="U16:V16"/>
    <mergeCell ref="H8:K8"/>
    <mergeCell ref="L8:W8"/>
    <mergeCell ref="H9:K9"/>
    <mergeCell ref="L9:W9"/>
    <mergeCell ref="H10:K10"/>
    <mergeCell ref="L10:W10"/>
    <mergeCell ref="H3:W3"/>
    <mergeCell ref="H4:W4"/>
    <mergeCell ref="T6:U6"/>
    <mergeCell ref="V6:W6"/>
    <mergeCell ref="H7:K7"/>
    <mergeCell ref="L7:W7"/>
  </mergeCells>
  <conditionalFormatting sqref="Q30">
    <cfRule type="expression" dxfId="27" priority="1" stopIfTrue="1">
      <formula>C46=2</formula>
    </cfRule>
    <cfRule type="expression" dxfId="26" priority="2" stopIfTrue="1">
      <formula>C46&lt;2</formula>
    </cfRule>
  </conditionalFormatting>
  <conditionalFormatting sqref="Q29">
    <cfRule type="expression" dxfId="25" priority="3" stopIfTrue="1">
      <formula>C45=3</formula>
    </cfRule>
    <cfRule type="expression" dxfId="24" priority="4" stopIfTrue="1">
      <formula>C45&lt;3</formula>
    </cfRule>
  </conditionalFormatting>
  <conditionalFormatting sqref="Q27">
    <cfRule type="expression" dxfId="23" priority="5" stopIfTrue="1">
      <formula>C43=5</formula>
    </cfRule>
    <cfRule type="expression" dxfId="22" priority="6" stopIfTrue="1">
      <formula>C43&lt;5</formula>
    </cfRule>
  </conditionalFormatting>
  <conditionalFormatting sqref="Q26">
    <cfRule type="expression" dxfId="21" priority="7" stopIfTrue="1">
      <formula>C42=6</formula>
    </cfRule>
    <cfRule type="expression" dxfId="20" priority="8" stopIfTrue="1">
      <formula>C42&lt;6</formula>
    </cfRule>
  </conditionalFormatting>
  <conditionalFormatting sqref="Q25">
    <cfRule type="expression" dxfId="19" priority="9" stopIfTrue="1">
      <formula>C41=7</formula>
    </cfRule>
    <cfRule type="expression" dxfId="18" priority="10" stopIfTrue="1">
      <formula>C41&lt;7</formula>
    </cfRule>
  </conditionalFormatting>
  <conditionalFormatting sqref="Q24">
    <cfRule type="expression" dxfId="17" priority="11" stopIfTrue="1">
      <formula>C40=8</formula>
    </cfRule>
    <cfRule type="expression" dxfId="16" priority="12" stopIfTrue="1">
      <formula>C40&lt;8</formula>
    </cfRule>
  </conditionalFormatting>
  <conditionalFormatting sqref="Q23">
    <cfRule type="expression" dxfId="15" priority="13" stopIfTrue="1">
      <formula>C39=9</formula>
    </cfRule>
    <cfRule type="expression" dxfId="14" priority="14" stopIfTrue="1">
      <formula>C39&lt;9</formula>
    </cfRule>
  </conditionalFormatting>
  <conditionalFormatting sqref="Q28">
    <cfRule type="expression" dxfId="13" priority="15" stopIfTrue="1">
      <formula>C44=4</formula>
    </cfRule>
    <cfRule type="expression" dxfId="12" priority="16" stopIfTrue="1">
      <formula>C44&lt;4</formula>
    </cfRule>
  </conditionalFormatting>
  <conditionalFormatting sqref="Q40:Q42">
    <cfRule type="expression" dxfId="11" priority="17" stopIfTrue="1">
      <formula>#REF!&lt;56</formula>
    </cfRule>
  </conditionalFormatting>
  <conditionalFormatting sqref="Q34">
    <cfRule type="cellIs" dxfId="10" priority="18" stopIfTrue="1" operator="between">
      <formula>7</formula>
      <formula>9</formula>
    </cfRule>
    <cfRule type="cellIs" dxfId="9" priority="19" stopIfTrue="1" operator="between">
      <formula>4</formula>
      <formula>6</formula>
    </cfRule>
    <cfRule type="cellIs" dxfId="8" priority="20" stopIfTrue="1" operator="between">
      <formula>1</formula>
      <formula>3</formula>
    </cfRule>
  </conditionalFormatting>
  <conditionalFormatting sqref="L16:M16">
    <cfRule type="cellIs" dxfId="7" priority="21" stopIfTrue="1" operator="lessThan">
      <formula>3</formula>
    </cfRule>
    <cfRule type="cellIs" dxfId="6" priority="22" stopIfTrue="1" operator="between">
      <formula>3</formula>
      <formula>7</formula>
    </cfRule>
    <cfRule type="cellIs" dxfId="5" priority="23" stopIfTrue="1" operator="lessThanOrEqual">
      <formula>9</formula>
    </cfRule>
  </conditionalFormatting>
  <conditionalFormatting sqref="Q33">
    <cfRule type="cellIs" dxfId="4" priority="24" stopIfTrue="1" operator="between">
      <formula>7</formula>
      <formula>9</formula>
    </cfRule>
    <cfRule type="cellIs" dxfId="3" priority="25" stopIfTrue="1" operator="between">
      <formula>4</formula>
      <formula>6</formula>
    </cfRule>
    <cfRule type="cellIs" dxfId="2" priority="26" stopIfTrue="1" operator="between">
      <formula>1</formula>
      <formula>3</formula>
    </cfRule>
  </conditionalFormatting>
  <conditionalFormatting sqref="Q31">
    <cfRule type="expression" dxfId="1" priority="27" stopIfTrue="1">
      <formula>C47=1</formula>
    </cfRule>
    <cfRule type="expression" dxfId="0" priority="28" stopIfTrue="1">
      <formula>C47&lt;1</formula>
    </cfRule>
  </conditionalFormatting>
  <printOptions horizontalCentered="1" verticalCentered="1"/>
  <pageMargins left="0.75" right="0.75" top="0.66" bottom="1" header="0.5" footer="0.5"/>
  <pageSetup paperSize="9" scale="75" orientation="portrait" horizontalDpi="4294967294" verticalDpi="1200" r:id="rId1"/>
  <headerFooter alignWithMargins="0">
    <oddFooter>&amp;Lby &amp;"Vogel,Italic"PPKDT</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Summary_Penilaian</vt:lpstr>
      <vt:lpstr>Tekno-Meter_2.5</vt:lpstr>
      <vt:lpstr>Penjelasan TRL</vt:lpstr>
      <vt:lpstr>Display Tekno-Meter (2)</vt:lpstr>
      <vt:lpstr>'Display Tekno-Meter (2)'!Print_Area</vt:lpstr>
      <vt:lpstr>'Penjelasan TRL'!Print_Area</vt:lpstr>
      <vt:lpstr>Summary_Penilaian!Print_Area</vt:lpstr>
      <vt:lpstr>'Tekno-Meter_2.5'!Print_Area</vt:lpstr>
    </vt:vector>
  </TitlesOfParts>
  <Manager/>
  <Company>BPPT</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 Suhendri</dc:creator>
  <cp:keywords/>
  <dc:description/>
  <cp:lastModifiedBy>Mahaludin</cp:lastModifiedBy>
  <cp:revision/>
  <dcterms:created xsi:type="dcterms:W3CDTF">2006-11-27T15:30:11Z</dcterms:created>
  <dcterms:modified xsi:type="dcterms:W3CDTF">2026-02-03T00:49:49Z</dcterms:modified>
  <cp:category/>
  <cp:contentStatus/>
</cp:coreProperties>
</file>